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I:\SEGECON\2. Atas SRP\1. Atas UDESC\PE 0679.2025 SRP SGPE 11116.2025 - Lavanderia - VIG. 27.05.2026\Planilha Global\"/>
    </mc:Choice>
  </mc:AlternateContent>
  <xr:revisionPtr revIDLastSave="0" documentId="13_ncr:1_{C56D6248-8B41-4229-AF21-648C6D0FB825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Anexo II" sheetId="1" r:id="rId1"/>
    <sheet name="Planilha Ajustada" sheetId="2" r:id="rId2"/>
    <sheet name="Anexo da ATA ARP" sheetId="3" r:id="rId3"/>
  </sheets>
  <definedNames>
    <definedName name="_xlnm._FilterDatabase" localSheetId="0" hidden="1">'Anexo II'!$B$2:$T$32</definedName>
    <definedName name="_xlnm.Print_Area" localSheetId="0">'Anexo II'!$B$1:$R$32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31" i="3" l="1"/>
  <c r="U31" i="3" s="1"/>
  <c r="S30" i="3"/>
  <c r="U30" i="3" s="1"/>
  <c r="S29" i="3"/>
  <c r="U29" i="3" s="1"/>
  <c r="S28" i="3"/>
  <c r="U28" i="3" s="1"/>
  <c r="S27" i="3"/>
  <c r="U27" i="3" s="1"/>
  <c r="S26" i="3"/>
  <c r="U26" i="3" s="1"/>
  <c r="S25" i="3"/>
  <c r="U25" i="3" s="1"/>
  <c r="S24" i="3"/>
  <c r="U24" i="3" s="1"/>
  <c r="S23" i="3"/>
  <c r="U23" i="3" s="1"/>
  <c r="S22" i="3"/>
  <c r="U22" i="3" s="1"/>
  <c r="S21" i="3"/>
  <c r="U21" i="3" s="1"/>
  <c r="S20" i="3"/>
  <c r="U20" i="3" s="1"/>
  <c r="S19" i="3"/>
  <c r="U19" i="3" s="1"/>
  <c r="S18" i="3"/>
  <c r="U18" i="3" s="1"/>
  <c r="S17" i="3"/>
  <c r="U17" i="3" s="1"/>
  <c r="S16" i="3"/>
  <c r="U16" i="3" s="1"/>
  <c r="S15" i="3"/>
  <c r="U15" i="3" s="1"/>
  <c r="S14" i="3"/>
  <c r="U14" i="3" s="1"/>
  <c r="S13" i="3"/>
  <c r="U13" i="3" s="1"/>
  <c r="S12" i="3"/>
  <c r="U12" i="3" s="1"/>
  <c r="S11" i="3"/>
  <c r="U11" i="3" s="1"/>
  <c r="S10" i="3"/>
  <c r="U10" i="3" s="1"/>
  <c r="S9" i="3"/>
  <c r="U9" i="3" s="1"/>
  <c r="S8" i="3"/>
  <c r="U8" i="3" s="1"/>
  <c r="S7" i="3"/>
  <c r="U7" i="3" s="1"/>
  <c r="S6" i="3"/>
  <c r="U6" i="3" s="1"/>
  <c r="S5" i="3"/>
  <c r="U5" i="3" s="1"/>
  <c r="U4" i="3"/>
  <c r="S4" i="3"/>
  <c r="S31" i="2"/>
  <c r="U31" i="2" s="1"/>
  <c r="S30" i="2"/>
  <c r="U30" i="2" s="1"/>
  <c r="S29" i="2"/>
  <c r="U29" i="2" s="1"/>
  <c r="S28" i="2"/>
  <c r="U28" i="2" s="1"/>
  <c r="S27" i="2"/>
  <c r="U27" i="2" s="1"/>
  <c r="S26" i="2"/>
  <c r="U26" i="2" s="1"/>
  <c r="S25" i="2"/>
  <c r="U25" i="2" s="1"/>
  <c r="S24" i="2"/>
  <c r="U24" i="2" s="1"/>
  <c r="S23" i="2"/>
  <c r="U23" i="2" s="1"/>
  <c r="S22" i="2"/>
  <c r="U22" i="2" s="1"/>
  <c r="S21" i="2"/>
  <c r="U21" i="2" s="1"/>
  <c r="S20" i="2"/>
  <c r="U20" i="2" s="1"/>
  <c r="S19" i="2"/>
  <c r="U19" i="2" s="1"/>
  <c r="S18" i="2"/>
  <c r="U18" i="2" s="1"/>
  <c r="S17" i="2"/>
  <c r="U17" i="2" s="1"/>
  <c r="S16" i="2"/>
  <c r="U16" i="2" s="1"/>
  <c r="S15" i="2"/>
  <c r="U15" i="2" s="1"/>
  <c r="S14" i="2"/>
  <c r="U14" i="2" s="1"/>
  <c r="S13" i="2"/>
  <c r="U13" i="2" s="1"/>
  <c r="S12" i="2"/>
  <c r="U12" i="2" s="1"/>
  <c r="S11" i="2"/>
  <c r="U11" i="2" s="1"/>
  <c r="S10" i="2"/>
  <c r="U10" i="2" s="1"/>
  <c r="S9" i="2"/>
  <c r="U9" i="2" s="1"/>
  <c r="S8" i="2"/>
  <c r="U8" i="2" s="1"/>
  <c r="S7" i="2"/>
  <c r="U7" i="2" s="1"/>
  <c r="S6" i="2"/>
  <c r="U6" i="2" s="1"/>
  <c r="S5" i="2"/>
  <c r="U5" i="2" s="1"/>
  <c r="S4" i="2"/>
  <c r="U4" i="2" s="1"/>
  <c r="V4" i="3" l="1"/>
  <c r="V4" i="2"/>
  <c r="Z39" i="1" l="1"/>
  <c r="V39" i="1" l="1"/>
  <c r="U39" i="1"/>
  <c r="T39" i="1" l="1"/>
  <c r="S37" i="1"/>
  <c r="S38" i="1"/>
  <c r="S39" i="1"/>
  <c r="R39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8" i="1" l="1"/>
  <c r="Z38" i="1" s="1"/>
  <c r="T38" i="1"/>
  <c r="R37" i="1"/>
  <c r="T37" i="1" s="1"/>
  <c r="T28" i="1"/>
  <c r="T22" i="1"/>
  <c r="T16" i="1"/>
  <c r="T10" i="1"/>
  <c r="T27" i="1"/>
  <c r="T21" i="1"/>
  <c r="T15" i="1"/>
  <c r="T9" i="1"/>
  <c r="T26" i="1"/>
  <c r="T20" i="1"/>
  <c r="T14" i="1"/>
  <c r="T8" i="1"/>
  <c r="T31" i="1"/>
  <c r="T25" i="1"/>
  <c r="T19" i="1"/>
  <c r="T13" i="1"/>
  <c r="T7" i="1"/>
  <c r="T30" i="1"/>
  <c r="T24" i="1"/>
  <c r="T18" i="1"/>
  <c r="T12" i="1"/>
  <c r="T29" i="1"/>
  <c r="T23" i="1"/>
  <c r="T17" i="1"/>
  <c r="T11" i="1"/>
  <c r="R5" i="1"/>
  <c r="R6" i="1"/>
  <c r="R4" i="1"/>
  <c r="T6" i="1" l="1"/>
  <c r="T5" i="1"/>
  <c r="T4" i="1"/>
  <c r="T32" i="1" l="1"/>
</calcChain>
</file>

<file path=xl/sharedStrings.xml><?xml version="1.0" encoding="utf-8"?>
<sst xmlns="http://schemas.openxmlformats.org/spreadsheetml/2006/main" count="497" uniqueCount="70">
  <si>
    <t>ITEM</t>
  </si>
  <si>
    <t>QTD</t>
  </si>
  <si>
    <t>Descrição</t>
  </si>
  <si>
    <t>Grupo-classe</t>
  </si>
  <si>
    <t>Código NUC</t>
  </si>
  <si>
    <t>Unidade de Compra</t>
  </si>
  <si>
    <t>Detalhamento</t>
  </si>
  <si>
    <t>Peça</t>
  </si>
  <si>
    <t>TOTAL</t>
  </si>
  <si>
    <t>Lote</t>
  </si>
  <si>
    <t>Agasalho sintético (tactel)</t>
  </si>
  <si>
    <t>50021 0 004</t>
  </si>
  <si>
    <t>339039-46</t>
  </si>
  <si>
    <t>Bandeira</t>
  </si>
  <si>
    <t>02-02</t>
  </si>
  <si>
    <t>Beca de microfibra</t>
  </si>
  <si>
    <t>Bermuda sintética (camisas modalidades esportivas)</t>
  </si>
  <si>
    <t>Calça de goleiro e camisa de goleiro com espuma de proteção nos joelhos, cintura e cotovelos.</t>
  </si>
  <si>
    <t>Calça sintética (tactel)</t>
  </si>
  <si>
    <t>Camisa de algodão</t>
  </si>
  <si>
    <t>Camiseta Polo</t>
  </si>
  <si>
    <t>Camiseta regata sintética (basquete)</t>
  </si>
  <si>
    <t>Camiseta sintética (camisas modalidades esportivas)</t>
  </si>
  <si>
    <t>Colete sintético (babeiro)</t>
  </si>
  <si>
    <t>Cortina blackout / Cortina de algodão / Cortina de cetim  e material sintético / Cortina de gorgurão / Cortina de veludo / Cortinas em algodão de 92 m² / Forro de cortina / Voil de cortina</t>
  </si>
  <si>
    <t>Kg</t>
  </si>
  <si>
    <t>50021 0 001</t>
  </si>
  <si>
    <t>Faixa de cetim</t>
  </si>
  <si>
    <t>Jabô de renda / de algodão com aplicação em renda</t>
  </si>
  <si>
    <t>Meião</t>
  </si>
  <si>
    <t>Paletó</t>
  </si>
  <si>
    <t>Samarra de microfibra</t>
  </si>
  <si>
    <t>Tapete</t>
  </si>
  <si>
    <t>m2</t>
  </si>
  <si>
    <t>50021 0 005</t>
  </si>
  <si>
    <t xml:space="preserve">Toalhas de mesa tamanhos diversos (até 15m²), de algodão / poliester / de renda / </t>
  </si>
  <si>
    <t xml:space="preserve">Colete de tactel </t>
  </si>
  <si>
    <t>kg</t>
  </si>
  <si>
    <t>Toalha de banho</t>
  </si>
  <si>
    <t>Toalha de rosto</t>
  </si>
  <si>
    <t>Fronha</t>
  </si>
  <si>
    <t>5002-1-004</t>
  </si>
  <si>
    <t>Lençol (materiais diversos)</t>
  </si>
  <si>
    <t>Jaleco (materiais diversos)</t>
  </si>
  <si>
    <t>Persianas</t>
  </si>
  <si>
    <t>Rede de descanso simples</t>
  </si>
  <si>
    <t>COVEST</t>
  </si>
  <si>
    <t>PROEX</t>
  </si>
  <si>
    <t>MESC</t>
  </si>
  <si>
    <t>ESAG</t>
  </si>
  <si>
    <t>CEAD</t>
  </si>
  <si>
    <t>FAED</t>
  </si>
  <si>
    <t>CEART</t>
  </si>
  <si>
    <t>CEFID</t>
  </si>
  <si>
    <t>CERES</t>
  </si>
  <si>
    <t>CESFI</t>
  </si>
  <si>
    <t>Anexo II - Planilha de Itens</t>
  </si>
  <si>
    <t>Valor maximo Unitário</t>
  </si>
  <si>
    <t>Valor Maximo por Item</t>
  </si>
  <si>
    <t>peça</t>
  </si>
  <si>
    <t>trt 12º região</t>
  </si>
  <si>
    <t>%</t>
  </si>
  <si>
    <t>udesc PE 669/2016</t>
  </si>
  <si>
    <t>UDESC 823/2022</t>
  </si>
  <si>
    <t>EMPRESA</t>
  </si>
  <si>
    <t>Valor Unitário</t>
  </si>
  <si>
    <t>Valor total por Item</t>
  </si>
  <si>
    <t>Valor Total Lote</t>
  </si>
  <si>
    <t>HAPPY CLEAN COMERCIO E SERVIÇOS DE LAVANDERIA LTDA - ME CNPJ 15.307.989/0001-58</t>
  </si>
  <si>
    <t>Anexo da ATA ARP PE 0679/2025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</si>
</sst>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164" formatCode="00"/>
    <numFmt numFmtId="165" formatCode="0000"/>
    <numFmt numFmtId="166" formatCode="&quot;R$&quot;\ #,##0.00"/>
  </numFmts>
  <fonts count="15" x14ac:knownFonts="1">
    <font>
      <sz val="11"/>
      <color theme="1"/>
      <name val="Calibri"/>
      <family val="2"/>
      <scheme val="minor"/>
    </font>
    <font>
      <b/>
      <i/>
      <sz val="12"/>
      <name val="Calibri"/>
      <family val="2"/>
    </font>
    <font>
      <sz val="12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8"/>
      <color rgb="FFFFFFFF"/>
      <name val="Calibri"/>
      <family val="2"/>
    </font>
    <font>
      <b/>
      <i/>
      <sz val="12"/>
      <name val="Calibri"/>
      <family val="2"/>
      <scheme val="minor"/>
    </font>
    <font>
      <sz val="12"/>
      <color theme="1"/>
      <name val="Calibri"/>
      <family val="2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149B55"/>
        <bgColor rgb="FF003366"/>
      </patternFill>
    </fill>
    <fill>
      <patternFill patternType="solid">
        <fgColor rgb="FF149B55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6">
    <xf numFmtId="0" fontId="0" fillId="0" borderId="0"/>
    <xf numFmtId="9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1" fillId="0" borderId="0"/>
    <xf numFmtId="44" fontId="3" fillId="0" borderId="0" applyFont="0" applyFill="0" applyBorder="0" applyAlignment="0" applyProtection="0"/>
  </cellStyleXfs>
  <cellXfs count="92">
    <xf numFmtId="0" fontId="0" fillId="0" borderId="0" xfId="0"/>
    <xf numFmtId="0" fontId="0" fillId="0" borderId="0" xfId="0" applyFill="1"/>
    <xf numFmtId="0" fontId="0" fillId="0" borderId="0" xfId="0" applyFont="1"/>
    <xf numFmtId="0" fontId="8" fillId="2" borderId="0" xfId="0" applyFont="1" applyFill="1" applyAlignment="1">
      <alignment horizontal="center" vertical="center"/>
    </xf>
    <xf numFmtId="0" fontId="0" fillId="4" borderId="0" xfId="0" applyFill="1"/>
    <xf numFmtId="165" fontId="7" fillId="4" borderId="1" xfId="0" applyNumberFormat="1" applyFont="1" applyFill="1" applyBorder="1" applyAlignment="1" applyProtection="1">
      <alignment horizontal="center" vertical="center" wrapText="1"/>
      <protection locked="0"/>
    </xf>
    <xf numFmtId="165" fontId="7" fillId="4" borderId="4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164" fontId="2" fillId="0" borderId="0" xfId="0" applyNumberFormat="1" applyFont="1" applyFill="1" applyAlignment="1" applyProtection="1">
      <alignment horizontal="center"/>
      <protection locked="0"/>
    </xf>
    <xf numFmtId="165" fontId="5" fillId="0" borderId="0" xfId="0" applyNumberFormat="1" applyFont="1" applyFill="1" applyAlignment="1" applyProtection="1">
      <alignment horizontal="center"/>
      <protection locked="0"/>
    </xf>
    <xf numFmtId="165" fontId="7" fillId="4" borderId="1" xfId="0" applyNumberFormat="1" applyFont="1" applyFill="1" applyBorder="1" applyAlignment="1" applyProtection="1">
      <alignment horizontal="center" vertical="center" wrapText="1"/>
    </xf>
    <xf numFmtId="165" fontId="7" fillId="4" borderId="1" xfId="0" applyNumberFormat="1" applyFont="1" applyFill="1" applyBorder="1" applyAlignment="1" applyProtection="1">
      <alignment horizontal="center" vertical="center"/>
    </xf>
    <xf numFmtId="165" fontId="7" fillId="4" borderId="4" xfId="0" applyNumberFormat="1" applyFont="1" applyFill="1" applyBorder="1" applyAlignment="1" applyProtection="1">
      <alignment horizontal="center" vertical="center"/>
    </xf>
    <xf numFmtId="164" fontId="2" fillId="2" borderId="3" xfId="0" applyNumberFormat="1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left" vertical="center"/>
    </xf>
    <xf numFmtId="49" fontId="2" fillId="2" borderId="3" xfId="0" applyNumberFormat="1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49" fontId="5" fillId="2" borderId="3" xfId="0" applyNumberFormat="1" applyFont="1" applyFill="1" applyBorder="1" applyAlignment="1" applyProtection="1">
      <alignment horizontal="center" vertical="center"/>
    </xf>
    <xf numFmtId="49" fontId="8" fillId="2" borderId="3" xfId="0" applyNumberFormat="1" applyFont="1" applyFill="1" applyBorder="1" applyAlignment="1" applyProtection="1">
      <alignment horizontal="left" vertical="center"/>
    </xf>
    <xf numFmtId="49" fontId="8" fillId="2" borderId="3" xfId="0" applyNumberFormat="1" applyFont="1" applyFill="1" applyBorder="1" applyAlignment="1" applyProtection="1">
      <alignment horizontal="center" vertical="center"/>
    </xf>
    <xf numFmtId="49" fontId="2" fillId="2" borderId="3" xfId="0" applyNumberFormat="1" applyFont="1" applyFill="1" applyBorder="1" applyAlignment="1" applyProtection="1">
      <alignment horizontal="left" vertical="center"/>
    </xf>
    <xf numFmtId="49" fontId="2" fillId="2" borderId="3" xfId="0" applyNumberFormat="1" applyFont="1" applyFill="1" applyBorder="1" applyAlignment="1" applyProtection="1">
      <alignment horizontal="left" vertical="top"/>
    </xf>
    <xf numFmtId="0" fontId="8" fillId="2" borderId="3" xfId="0" applyFont="1" applyFill="1" applyBorder="1" applyAlignment="1" applyProtection="1">
      <alignment horizontal="left" vertical="center"/>
    </xf>
    <xf numFmtId="49" fontId="5" fillId="2" borderId="3" xfId="0" applyNumberFormat="1" applyFont="1" applyFill="1" applyBorder="1" applyAlignment="1" applyProtection="1">
      <alignment horizontal="left" vertical="center"/>
    </xf>
    <xf numFmtId="0" fontId="2" fillId="2" borderId="3" xfId="0" applyNumberFormat="1" applyFont="1" applyFill="1" applyBorder="1" applyAlignment="1" applyProtection="1">
      <alignment horizontal="center" vertical="center"/>
    </xf>
    <xf numFmtId="165" fontId="7" fillId="4" borderId="2" xfId="0" applyNumberFormat="1" applyFont="1" applyFill="1" applyBorder="1" applyAlignment="1" applyProtection="1">
      <alignment vertical="center" wrapText="1"/>
    </xf>
    <xf numFmtId="0" fontId="8" fillId="2" borderId="3" xfId="0" applyNumberFormat="1" applyFont="1" applyFill="1" applyBorder="1" applyAlignment="1" applyProtection="1">
      <alignment horizontal="center" vertical="center"/>
    </xf>
    <xf numFmtId="0" fontId="9" fillId="2" borderId="3" xfId="0" applyNumberFormat="1" applyFont="1" applyFill="1" applyBorder="1" applyAlignment="1" applyProtection="1">
      <alignment horizontal="center" vertical="center"/>
    </xf>
    <xf numFmtId="0" fontId="5" fillId="2" borderId="3" xfId="0" applyNumberFormat="1" applyFont="1" applyFill="1" applyBorder="1" applyAlignment="1" applyProtection="1">
      <alignment horizontal="center" vertical="center" wrapText="1"/>
    </xf>
    <xf numFmtId="0" fontId="12" fillId="2" borderId="3" xfId="0" applyNumberFormat="1" applyFont="1" applyFill="1" applyBorder="1" applyAlignment="1" applyProtection="1">
      <alignment horizontal="center" vertical="center"/>
    </xf>
    <xf numFmtId="166" fontId="1" fillId="4" borderId="1" xfId="1" applyNumberFormat="1" applyFont="1" applyFill="1" applyBorder="1" applyAlignment="1" applyProtection="1">
      <alignment horizontal="center" vertical="center" wrapText="1"/>
    </xf>
    <xf numFmtId="166" fontId="1" fillId="4" borderId="4" xfId="1" applyNumberFormat="1" applyFont="1" applyFill="1" applyBorder="1" applyAlignment="1" applyProtection="1">
      <alignment horizontal="center" vertical="center" wrapText="1"/>
    </xf>
    <xf numFmtId="166" fontId="2" fillId="2" borderId="3" xfId="1" applyNumberFormat="1" applyFont="1" applyFill="1" applyBorder="1" applyAlignment="1" applyProtection="1">
      <alignment horizontal="center" vertical="center"/>
    </xf>
    <xf numFmtId="166" fontId="0" fillId="0" borderId="0" xfId="0" applyNumberFormat="1"/>
    <xf numFmtId="166" fontId="4" fillId="5" borderId="2" xfId="0" applyNumberFormat="1" applyFont="1" applyFill="1" applyBorder="1" applyProtection="1"/>
    <xf numFmtId="49" fontId="8" fillId="2" borderId="3" xfId="0" applyNumberFormat="1" applyFont="1" applyFill="1" applyBorder="1" applyAlignment="1" applyProtection="1">
      <alignment horizontal="center" vertical="center" wrapText="1"/>
    </xf>
    <xf numFmtId="49" fontId="2" fillId="2" borderId="3" xfId="0" applyNumberFormat="1" applyFont="1" applyFill="1" applyBorder="1" applyAlignment="1" applyProtection="1">
      <alignment horizontal="left" vertical="center" wrapText="1"/>
    </xf>
    <xf numFmtId="49" fontId="2" fillId="2" borderId="3" xfId="0" applyNumberFormat="1" applyFont="1" applyFill="1" applyBorder="1" applyAlignment="1" applyProtection="1">
      <alignment horizontal="left" vertical="top" wrapText="1"/>
    </xf>
    <xf numFmtId="0" fontId="0" fillId="0" borderId="0" xfId="0" applyNumberFormat="1"/>
    <xf numFmtId="9" fontId="0" fillId="0" borderId="0" xfId="1" applyFont="1"/>
    <xf numFmtId="10" fontId="0" fillId="0" borderId="0" xfId="1" applyNumberFormat="1" applyFont="1"/>
    <xf numFmtId="164" fontId="1" fillId="4" borderId="1" xfId="0" applyNumberFormat="1" applyFont="1" applyFill="1" applyBorder="1" applyAlignment="1">
      <alignment horizontal="center" vertical="center"/>
    </xf>
    <xf numFmtId="165" fontId="7" fillId="4" borderId="1" xfId="0" applyNumberFormat="1" applyFont="1" applyFill="1" applyBorder="1" applyAlignment="1">
      <alignment horizontal="center" vertical="center" wrapText="1"/>
    </xf>
    <xf numFmtId="165" fontId="7" fillId="4" borderId="1" xfId="0" applyNumberFormat="1" applyFont="1" applyFill="1" applyBorder="1" applyAlignment="1">
      <alignment horizontal="center" vertical="center"/>
    </xf>
    <xf numFmtId="164" fontId="1" fillId="4" borderId="4" xfId="0" applyNumberFormat="1" applyFont="1" applyFill="1" applyBorder="1" applyAlignment="1">
      <alignment horizontal="center" vertical="center"/>
    </xf>
    <xf numFmtId="165" fontId="7" fillId="4" borderId="4" xfId="0" applyNumberFormat="1" applyFont="1" applyFill="1" applyBorder="1" applyAlignment="1">
      <alignment horizontal="center" vertical="center"/>
    </xf>
    <xf numFmtId="165" fontId="7" fillId="4" borderId="2" xfId="0" applyNumberFormat="1" applyFont="1" applyFill="1" applyBorder="1" applyAlignment="1">
      <alignment vertical="center" wrapText="1"/>
    </xf>
    <xf numFmtId="164" fontId="2" fillId="2" borderId="3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/>
    </xf>
    <xf numFmtId="49" fontId="2" fillId="2" borderId="3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/>
    </xf>
    <xf numFmtId="49" fontId="8" fillId="2" borderId="3" xfId="0" applyNumberFormat="1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/>
    </xf>
    <xf numFmtId="49" fontId="8" fillId="2" borderId="3" xfId="0" applyNumberFormat="1" applyFont="1" applyFill="1" applyBorder="1" applyAlignment="1">
      <alignment horizontal="left" vertical="center"/>
    </xf>
    <xf numFmtId="49" fontId="8" fillId="2" borderId="3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left" vertical="center"/>
    </xf>
    <xf numFmtId="49" fontId="2" fillId="2" borderId="3" xfId="0" applyNumberFormat="1" applyFont="1" applyFill="1" applyBorder="1" applyAlignment="1">
      <alignment horizontal="left" vertical="center" wrapText="1"/>
    </xf>
    <xf numFmtId="49" fontId="2" fillId="2" borderId="3" xfId="0" applyNumberFormat="1" applyFont="1" applyFill="1" applyBorder="1" applyAlignment="1">
      <alignment horizontal="left" vertical="top"/>
    </xf>
    <xf numFmtId="49" fontId="2" fillId="2" borderId="3" xfId="0" applyNumberFormat="1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left" vertical="center"/>
    </xf>
    <xf numFmtId="49" fontId="5" fillId="2" borderId="3" xfId="0" applyNumberFormat="1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/>
    </xf>
    <xf numFmtId="164" fontId="2" fillId="0" borderId="0" xfId="0" applyNumberFormat="1" applyFont="1" applyAlignment="1" applyProtection="1">
      <alignment horizontal="center"/>
      <protection locked="0"/>
    </xf>
    <xf numFmtId="165" fontId="5" fillId="0" borderId="0" xfId="0" applyNumberFormat="1" applyFont="1" applyAlignment="1" applyProtection="1">
      <alignment horizontal="center"/>
      <protection locked="0"/>
    </xf>
    <xf numFmtId="164" fontId="1" fillId="4" borderId="1" xfId="0" applyNumberFormat="1" applyFont="1" applyFill="1" applyBorder="1" applyAlignment="1" applyProtection="1">
      <alignment horizontal="center" vertical="center"/>
    </xf>
    <xf numFmtId="164" fontId="1" fillId="4" borderId="4" xfId="0" applyNumberFormat="1" applyFont="1" applyFill="1" applyBorder="1" applyAlignment="1" applyProtection="1">
      <alignment horizontal="center" vertical="center"/>
    </xf>
    <xf numFmtId="0" fontId="8" fillId="2" borderId="1" xfId="0" applyFont="1" applyFill="1" applyBorder="1" applyAlignment="1" applyProtection="1">
      <alignment horizontal="center" vertical="center"/>
    </xf>
    <xf numFmtId="0" fontId="8" fillId="2" borderId="4" xfId="0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165" fontId="7" fillId="4" borderId="1" xfId="0" applyNumberFormat="1" applyFont="1" applyFill="1" applyBorder="1" applyAlignment="1" applyProtection="1">
      <alignment horizontal="center" vertical="center"/>
    </xf>
    <xf numFmtId="165" fontId="7" fillId="4" borderId="4" xfId="0" applyNumberFormat="1" applyFont="1" applyFill="1" applyBorder="1" applyAlignment="1" applyProtection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166" fontId="14" fillId="2" borderId="1" xfId="0" applyNumberFormat="1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164" fontId="1" fillId="4" borderId="1" xfId="0" applyNumberFormat="1" applyFont="1" applyFill="1" applyBorder="1" applyAlignment="1">
      <alignment horizontal="center" vertical="center"/>
    </xf>
    <xf numFmtId="164" fontId="1" fillId="4" borderId="4" xfId="0" applyNumberFormat="1" applyFont="1" applyFill="1" applyBorder="1" applyAlignment="1">
      <alignment horizontal="center" vertical="center"/>
    </xf>
    <xf numFmtId="165" fontId="7" fillId="4" borderId="1" xfId="0" applyNumberFormat="1" applyFont="1" applyFill="1" applyBorder="1" applyAlignment="1">
      <alignment horizontal="center" vertical="center"/>
    </xf>
    <xf numFmtId="165" fontId="7" fillId="4" borderId="4" xfId="0" applyNumberFormat="1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</cellXfs>
  <cellStyles count="6">
    <cellStyle name="Moeda 2" xfId="2" xr:uid="{D737D41D-1688-46DD-BFAF-A96A23D4C112}"/>
    <cellStyle name="Moeda 2 2" xfId="5" xr:uid="{998B5B75-3B4F-425A-97F8-BFC9C61A4C00}"/>
    <cellStyle name="Moeda 3" xfId="3" xr:uid="{9BE32C30-7BBA-44AF-9147-3FB694AAC2C6}"/>
    <cellStyle name="Normal" xfId="0" builtinId="0"/>
    <cellStyle name="Normal 8" xfId="4" xr:uid="{82FB8992-531F-4A06-A366-E5908CB8642A}"/>
    <cellStyle name="Porcentagem" xfId="1" builtinId="5"/>
  </cellStyles>
  <dxfs count="0"/>
  <tableStyles count="0" defaultTableStyle="TableStyleMedium9" defaultPivotStyle="PivotStyleLight16"/>
  <colors>
    <mruColors>
      <color rgb="FF149B55"/>
      <color rgb="FF78A1D2"/>
      <color rgb="FFBAD9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74083</xdr:colOff>
      <xdr:row>0</xdr:row>
      <xdr:rowOff>95251</xdr:rowOff>
    </xdr:from>
    <xdr:to>
      <xdr:col>1</xdr:col>
      <xdr:colOff>677333</xdr:colOff>
      <xdr:row>0</xdr:row>
      <xdr:rowOff>603251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76358D9B-A440-49AC-958B-A28096783BE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083" y="95251"/>
          <a:ext cx="1217083" cy="508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74083</xdr:colOff>
      <xdr:row>0</xdr:row>
      <xdr:rowOff>95251</xdr:rowOff>
    </xdr:from>
    <xdr:to>
      <xdr:col>1</xdr:col>
      <xdr:colOff>677333</xdr:colOff>
      <xdr:row>0</xdr:row>
      <xdr:rowOff>497417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8ED14B30-4721-48C3-A936-7BFC848C72B7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083" y="95251"/>
          <a:ext cx="1217083" cy="40216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74083</xdr:colOff>
      <xdr:row>0</xdr:row>
      <xdr:rowOff>95251</xdr:rowOff>
    </xdr:from>
    <xdr:to>
      <xdr:col>1</xdr:col>
      <xdr:colOff>829733</xdr:colOff>
      <xdr:row>0</xdr:row>
      <xdr:rowOff>590550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D58F1DD2-4A28-4BCD-93C1-56F357A877A1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083" y="95251"/>
          <a:ext cx="1212850" cy="4952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Z39"/>
  <sheetViews>
    <sheetView zoomScale="90" zoomScaleNormal="90" zoomScaleSheetLayoutView="100" zoomScalePageLayoutView="80" workbookViewId="0">
      <pane xSplit="2" ySplit="3" topLeftCell="D16" activePane="bottomRight" state="frozen"/>
      <selection pane="topRight" activeCell="B1" sqref="B1"/>
      <selection pane="bottomLeft" activeCell="A4" sqref="A4"/>
      <selection pane="bottomRight" activeCell="W36" sqref="W36"/>
    </sheetView>
  </sheetViews>
  <sheetFormatPr defaultRowHeight="15" x14ac:dyDescent="0.25"/>
  <cols>
    <col min="2" max="2" width="11.28515625" customWidth="1"/>
    <col min="3" max="3" width="69.28515625" style="2" customWidth="1"/>
    <col min="4" max="4" width="8.5703125" style="2" customWidth="1"/>
    <col min="5" max="6" width="12.5703125" style="2" customWidth="1"/>
    <col min="7" max="7" width="16.28515625" style="2" customWidth="1"/>
    <col min="8" max="8" width="9.42578125" style="2" customWidth="1"/>
    <col min="9" max="9" width="9.7109375" style="2" customWidth="1"/>
    <col min="10" max="10" width="9.5703125" style="2" customWidth="1"/>
    <col min="11" max="12" width="10" style="2" customWidth="1"/>
    <col min="13" max="13" width="9.5703125" style="2" customWidth="1"/>
    <col min="14" max="14" width="8.7109375" style="2" customWidth="1"/>
    <col min="15" max="15" width="11" style="2" customWidth="1"/>
    <col min="16" max="16" width="10.7109375" style="2" customWidth="1"/>
    <col min="17" max="17" width="11" style="2" customWidth="1"/>
    <col min="18" max="18" width="12.7109375" style="2" customWidth="1"/>
    <col min="19" max="19" width="13.42578125" style="33" customWidth="1"/>
    <col min="20" max="20" width="16.7109375" style="33" customWidth="1"/>
  </cols>
  <sheetData>
    <row r="1" spans="1:20" ht="51" customHeight="1" x14ac:dyDescent="0.25">
      <c r="A1" s="4"/>
      <c r="B1" s="72" t="s">
        <v>56</v>
      </c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</row>
    <row r="2" spans="1:20" s="1" customFormat="1" ht="31.15" customHeight="1" x14ac:dyDescent="0.25">
      <c r="A2" s="67" t="s">
        <v>9</v>
      </c>
      <c r="B2" s="67" t="s">
        <v>0</v>
      </c>
      <c r="C2" s="73" t="s">
        <v>2</v>
      </c>
      <c r="D2" s="10" t="s">
        <v>3</v>
      </c>
      <c r="E2" s="10" t="s">
        <v>4</v>
      </c>
      <c r="F2" s="10" t="s">
        <v>5</v>
      </c>
      <c r="G2" s="11" t="s">
        <v>6</v>
      </c>
      <c r="H2" s="5" t="s">
        <v>46</v>
      </c>
      <c r="I2" s="5" t="s">
        <v>47</v>
      </c>
      <c r="J2" s="5" t="s">
        <v>48</v>
      </c>
      <c r="K2" s="10" t="s">
        <v>49</v>
      </c>
      <c r="L2" s="10" t="s">
        <v>50</v>
      </c>
      <c r="M2" s="5" t="s">
        <v>51</v>
      </c>
      <c r="N2" s="5" t="s">
        <v>52</v>
      </c>
      <c r="O2" s="10" t="s">
        <v>53</v>
      </c>
      <c r="P2" s="10" t="s">
        <v>54</v>
      </c>
      <c r="Q2" s="10" t="s">
        <v>55</v>
      </c>
      <c r="R2" s="73" t="s">
        <v>1</v>
      </c>
      <c r="S2" s="30" t="s">
        <v>57</v>
      </c>
      <c r="T2" s="30" t="s">
        <v>58</v>
      </c>
    </row>
    <row r="3" spans="1:20" s="1" customFormat="1" ht="15.75" x14ac:dyDescent="0.25">
      <c r="A3" s="68"/>
      <c r="B3" s="68"/>
      <c r="C3" s="74"/>
      <c r="D3" s="12"/>
      <c r="E3" s="12"/>
      <c r="F3" s="12"/>
      <c r="G3" s="12"/>
      <c r="H3" s="6"/>
      <c r="I3" s="6"/>
      <c r="J3" s="6"/>
      <c r="K3" s="12"/>
      <c r="L3" s="12"/>
      <c r="M3" s="6"/>
      <c r="N3" s="6"/>
      <c r="O3" s="12"/>
      <c r="P3" s="12"/>
      <c r="Q3" s="25"/>
      <c r="R3" s="74"/>
      <c r="S3" s="31"/>
      <c r="T3" s="31"/>
    </row>
    <row r="4" spans="1:20" s="3" customFormat="1" ht="15.75" x14ac:dyDescent="0.25">
      <c r="A4" s="69">
        <v>1</v>
      </c>
      <c r="B4" s="13">
        <v>1</v>
      </c>
      <c r="C4" s="14" t="s">
        <v>10</v>
      </c>
      <c r="D4" s="15" t="s">
        <v>14</v>
      </c>
      <c r="E4" s="15" t="s">
        <v>11</v>
      </c>
      <c r="F4" s="16" t="s">
        <v>7</v>
      </c>
      <c r="G4" s="16" t="s">
        <v>12</v>
      </c>
      <c r="H4" s="24"/>
      <c r="I4" s="24">
        <v>600</v>
      </c>
      <c r="J4" s="24"/>
      <c r="K4" s="24">
        <v>300</v>
      </c>
      <c r="L4" s="24">
        <v>130</v>
      </c>
      <c r="M4" s="24">
        <v>160</v>
      </c>
      <c r="N4" s="24"/>
      <c r="O4" s="24">
        <v>100</v>
      </c>
      <c r="P4" s="24">
        <v>100</v>
      </c>
      <c r="Q4" s="26">
        <v>150</v>
      </c>
      <c r="R4" s="16">
        <f t="shared" ref="R4:R31" si="0">SUM(H4:Q4)</f>
        <v>1540</v>
      </c>
      <c r="S4" s="32">
        <v>29.99</v>
      </c>
      <c r="T4" s="32">
        <f>R4*S4</f>
        <v>46184.6</v>
      </c>
    </row>
    <row r="5" spans="1:20" s="3" customFormat="1" ht="15.75" x14ac:dyDescent="0.25">
      <c r="A5" s="70"/>
      <c r="B5" s="13">
        <v>2</v>
      </c>
      <c r="C5" s="14" t="s">
        <v>13</v>
      </c>
      <c r="D5" s="15" t="s">
        <v>14</v>
      </c>
      <c r="E5" s="15" t="s">
        <v>11</v>
      </c>
      <c r="F5" s="17" t="s">
        <v>7</v>
      </c>
      <c r="G5" s="16" t="s">
        <v>12</v>
      </c>
      <c r="H5" s="24"/>
      <c r="I5" s="24">
        <v>30</v>
      </c>
      <c r="J5" s="24">
        <v>12</v>
      </c>
      <c r="K5" s="24">
        <v>10</v>
      </c>
      <c r="L5" s="24">
        <v>10</v>
      </c>
      <c r="M5" s="24">
        <v>10</v>
      </c>
      <c r="N5" s="24"/>
      <c r="O5" s="24">
        <v>10</v>
      </c>
      <c r="P5" s="24">
        <v>10</v>
      </c>
      <c r="Q5" s="26">
        <v>20</v>
      </c>
      <c r="R5" s="16">
        <f t="shared" si="0"/>
        <v>112</v>
      </c>
      <c r="S5" s="32">
        <v>41.77</v>
      </c>
      <c r="T5" s="32">
        <f t="shared" ref="T5:T31" si="1">R5*S5</f>
        <v>4678.2400000000007</v>
      </c>
    </row>
    <row r="6" spans="1:20" s="3" customFormat="1" ht="15.75" x14ac:dyDescent="0.25">
      <c r="A6" s="70"/>
      <c r="B6" s="13">
        <v>3</v>
      </c>
      <c r="C6" s="14" t="s">
        <v>15</v>
      </c>
      <c r="D6" s="15" t="s">
        <v>14</v>
      </c>
      <c r="E6" s="15" t="s">
        <v>11</v>
      </c>
      <c r="F6" s="17" t="s">
        <v>7</v>
      </c>
      <c r="G6" s="16" t="s">
        <v>12</v>
      </c>
      <c r="H6" s="24"/>
      <c r="I6" s="24">
        <v>20</v>
      </c>
      <c r="J6" s="24"/>
      <c r="K6" s="24"/>
      <c r="L6" s="24"/>
      <c r="M6" s="24"/>
      <c r="N6" s="24"/>
      <c r="O6" s="24">
        <v>10</v>
      </c>
      <c r="P6" s="24">
        <v>10</v>
      </c>
      <c r="Q6" s="24"/>
      <c r="R6" s="16">
        <f t="shared" si="0"/>
        <v>40</v>
      </c>
      <c r="S6" s="32">
        <v>41.22</v>
      </c>
      <c r="T6" s="32">
        <f t="shared" si="1"/>
        <v>1648.8</v>
      </c>
    </row>
    <row r="7" spans="1:20" s="3" customFormat="1" ht="15.75" x14ac:dyDescent="0.25">
      <c r="A7" s="70"/>
      <c r="B7" s="13">
        <v>4</v>
      </c>
      <c r="C7" s="14" t="s">
        <v>16</v>
      </c>
      <c r="D7" s="15" t="s">
        <v>14</v>
      </c>
      <c r="E7" s="17" t="s">
        <v>11</v>
      </c>
      <c r="F7" s="17" t="s">
        <v>7</v>
      </c>
      <c r="G7" s="16" t="s">
        <v>12</v>
      </c>
      <c r="H7" s="24"/>
      <c r="I7" s="24">
        <v>600</v>
      </c>
      <c r="J7" s="24">
        <v>5</v>
      </c>
      <c r="K7" s="24">
        <v>200</v>
      </c>
      <c r="L7" s="24">
        <v>131</v>
      </c>
      <c r="M7" s="24">
        <v>160</v>
      </c>
      <c r="N7" s="24"/>
      <c r="O7" s="24">
        <v>100</v>
      </c>
      <c r="P7" s="24">
        <v>100</v>
      </c>
      <c r="Q7" s="24">
        <v>400</v>
      </c>
      <c r="R7" s="16">
        <f t="shared" si="0"/>
        <v>1696</v>
      </c>
      <c r="S7" s="32">
        <v>10.32</v>
      </c>
      <c r="T7" s="32">
        <f t="shared" si="1"/>
        <v>17502.72</v>
      </c>
    </row>
    <row r="8" spans="1:20" s="3" customFormat="1" ht="31.5" x14ac:dyDescent="0.25">
      <c r="A8" s="70"/>
      <c r="B8" s="13">
        <v>5</v>
      </c>
      <c r="C8" s="35" t="s">
        <v>17</v>
      </c>
      <c r="D8" s="15" t="s">
        <v>14</v>
      </c>
      <c r="E8" s="17" t="s">
        <v>11</v>
      </c>
      <c r="F8" s="17" t="s">
        <v>7</v>
      </c>
      <c r="G8" s="16" t="s">
        <v>12</v>
      </c>
      <c r="H8" s="24"/>
      <c r="I8" s="24">
        <v>20</v>
      </c>
      <c r="J8" s="24"/>
      <c r="K8" s="27">
        <v>10</v>
      </c>
      <c r="L8" s="24">
        <v>5</v>
      </c>
      <c r="M8" s="26">
        <v>160</v>
      </c>
      <c r="N8" s="27"/>
      <c r="O8" s="27">
        <v>5</v>
      </c>
      <c r="P8" s="27">
        <v>30</v>
      </c>
      <c r="Q8" s="27">
        <v>30</v>
      </c>
      <c r="R8" s="16">
        <f t="shared" si="0"/>
        <v>260</v>
      </c>
      <c r="S8" s="32">
        <v>15.18</v>
      </c>
      <c r="T8" s="32">
        <f t="shared" si="1"/>
        <v>3946.7999999999997</v>
      </c>
    </row>
    <row r="9" spans="1:20" s="3" customFormat="1" ht="15.75" x14ac:dyDescent="0.25">
      <c r="A9" s="70"/>
      <c r="B9" s="13">
        <v>6</v>
      </c>
      <c r="C9" s="18" t="s">
        <v>18</v>
      </c>
      <c r="D9" s="15" t="s">
        <v>14</v>
      </c>
      <c r="E9" s="15" t="s">
        <v>11</v>
      </c>
      <c r="F9" s="19" t="s">
        <v>7</v>
      </c>
      <c r="G9" s="16" t="s">
        <v>12</v>
      </c>
      <c r="H9" s="24"/>
      <c r="I9" s="24">
        <v>600</v>
      </c>
      <c r="J9" s="24">
        <v>5</v>
      </c>
      <c r="K9" s="26"/>
      <c r="L9" s="24">
        <v>10</v>
      </c>
      <c r="M9" s="26">
        <v>160</v>
      </c>
      <c r="N9" s="26"/>
      <c r="O9" s="26">
        <v>5</v>
      </c>
      <c r="P9" s="26">
        <v>30</v>
      </c>
      <c r="Q9" s="26">
        <v>150</v>
      </c>
      <c r="R9" s="16">
        <f t="shared" si="0"/>
        <v>960</v>
      </c>
      <c r="S9" s="32">
        <v>13.03</v>
      </c>
      <c r="T9" s="32">
        <f t="shared" si="1"/>
        <v>12508.8</v>
      </c>
    </row>
    <row r="10" spans="1:20" s="3" customFormat="1" ht="15.75" x14ac:dyDescent="0.25">
      <c r="A10" s="70"/>
      <c r="B10" s="13">
        <v>7</v>
      </c>
      <c r="C10" s="18" t="s">
        <v>19</v>
      </c>
      <c r="D10" s="15" t="s">
        <v>14</v>
      </c>
      <c r="E10" s="15" t="s">
        <v>11</v>
      </c>
      <c r="F10" s="19" t="s">
        <v>7</v>
      </c>
      <c r="G10" s="16" t="s">
        <v>12</v>
      </c>
      <c r="H10" s="24"/>
      <c r="I10" s="24">
        <v>200</v>
      </c>
      <c r="J10" s="24">
        <v>5</v>
      </c>
      <c r="K10" s="24"/>
      <c r="L10" s="24">
        <v>20</v>
      </c>
      <c r="M10" s="26">
        <v>160</v>
      </c>
      <c r="N10" s="24"/>
      <c r="O10" s="24">
        <v>30</v>
      </c>
      <c r="P10" s="24">
        <v>30</v>
      </c>
      <c r="Q10" s="24">
        <v>100</v>
      </c>
      <c r="R10" s="16">
        <f t="shared" si="0"/>
        <v>545</v>
      </c>
      <c r="S10" s="32">
        <v>17.18</v>
      </c>
      <c r="T10" s="32">
        <f t="shared" si="1"/>
        <v>9363.1</v>
      </c>
    </row>
    <row r="11" spans="1:20" s="3" customFormat="1" ht="15.75" x14ac:dyDescent="0.25">
      <c r="A11" s="70"/>
      <c r="B11" s="13">
        <v>8</v>
      </c>
      <c r="C11" s="18" t="s">
        <v>20</v>
      </c>
      <c r="D11" s="15" t="s">
        <v>14</v>
      </c>
      <c r="E11" s="15" t="s">
        <v>11</v>
      </c>
      <c r="F11" s="19" t="s">
        <v>7</v>
      </c>
      <c r="G11" s="16" t="s">
        <v>12</v>
      </c>
      <c r="H11" s="24"/>
      <c r="I11" s="24">
        <v>100</v>
      </c>
      <c r="J11" s="24">
        <v>5</v>
      </c>
      <c r="K11" s="24"/>
      <c r="L11" s="24">
        <v>10</v>
      </c>
      <c r="M11" s="26">
        <v>160</v>
      </c>
      <c r="N11" s="24"/>
      <c r="O11" s="24">
        <v>20</v>
      </c>
      <c r="P11" s="24">
        <v>30</v>
      </c>
      <c r="Q11" s="24">
        <v>100</v>
      </c>
      <c r="R11" s="16">
        <f t="shared" si="0"/>
        <v>425</v>
      </c>
      <c r="S11" s="32">
        <v>12.7</v>
      </c>
      <c r="T11" s="32">
        <f t="shared" si="1"/>
        <v>5397.5</v>
      </c>
    </row>
    <row r="12" spans="1:20" s="3" customFormat="1" ht="15.75" x14ac:dyDescent="0.25">
      <c r="A12" s="70"/>
      <c r="B12" s="13">
        <v>9</v>
      </c>
      <c r="C12" s="18" t="s">
        <v>21</v>
      </c>
      <c r="D12" s="15" t="s">
        <v>14</v>
      </c>
      <c r="E12" s="15" t="s">
        <v>11</v>
      </c>
      <c r="F12" s="19" t="s">
        <v>7</v>
      </c>
      <c r="G12" s="16" t="s">
        <v>12</v>
      </c>
      <c r="H12" s="24"/>
      <c r="I12" s="24">
        <v>200</v>
      </c>
      <c r="J12" s="24"/>
      <c r="K12" s="24">
        <v>50</v>
      </c>
      <c r="L12" s="24">
        <v>20</v>
      </c>
      <c r="M12" s="26">
        <v>160</v>
      </c>
      <c r="N12" s="24"/>
      <c r="O12" s="24">
        <v>50</v>
      </c>
      <c r="P12" s="24">
        <v>30</v>
      </c>
      <c r="Q12" s="24">
        <v>80</v>
      </c>
      <c r="R12" s="16">
        <f t="shared" si="0"/>
        <v>590</v>
      </c>
      <c r="S12" s="32">
        <v>11.48</v>
      </c>
      <c r="T12" s="32">
        <f t="shared" si="1"/>
        <v>6773.2</v>
      </c>
    </row>
    <row r="13" spans="1:20" s="3" customFormat="1" ht="15.75" x14ac:dyDescent="0.25">
      <c r="A13" s="70"/>
      <c r="B13" s="13">
        <v>10</v>
      </c>
      <c r="C13" s="18" t="s">
        <v>22</v>
      </c>
      <c r="D13" s="15" t="s">
        <v>14</v>
      </c>
      <c r="E13" s="15" t="s">
        <v>11</v>
      </c>
      <c r="F13" s="19" t="s">
        <v>7</v>
      </c>
      <c r="G13" s="15" t="s">
        <v>12</v>
      </c>
      <c r="H13" s="24"/>
      <c r="I13" s="24">
        <v>600</v>
      </c>
      <c r="J13" s="24">
        <v>5</v>
      </c>
      <c r="K13" s="24">
        <v>200</v>
      </c>
      <c r="L13" s="24">
        <v>75</v>
      </c>
      <c r="M13" s="26">
        <v>160</v>
      </c>
      <c r="N13" s="24"/>
      <c r="O13" s="24">
        <v>200</v>
      </c>
      <c r="P13" s="24">
        <v>150</v>
      </c>
      <c r="Q13" s="24">
        <v>400</v>
      </c>
      <c r="R13" s="16">
        <f t="shared" si="0"/>
        <v>1790</v>
      </c>
      <c r="S13" s="32">
        <v>10.32</v>
      </c>
      <c r="T13" s="32">
        <f t="shared" si="1"/>
        <v>18472.8</v>
      </c>
    </row>
    <row r="14" spans="1:20" s="3" customFormat="1" ht="15.75" x14ac:dyDescent="0.25">
      <c r="A14" s="70"/>
      <c r="B14" s="13">
        <v>11</v>
      </c>
      <c r="C14" s="20" t="s">
        <v>23</v>
      </c>
      <c r="D14" s="15" t="s">
        <v>14</v>
      </c>
      <c r="E14" s="15" t="s">
        <v>11</v>
      </c>
      <c r="F14" s="19" t="s">
        <v>7</v>
      </c>
      <c r="G14" s="16" t="s">
        <v>12</v>
      </c>
      <c r="H14" s="24"/>
      <c r="I14" s="24">
        <v>300</v>
      </c>
      <c r="J14" s="24"/>
      <c r="K14" s="24">
        <v>200</v>
      </c>
      <c r="L14" s="24"/>
      <c r="M14" s="26">
        <v>160</v>
      </c>
      <c r="N14" s="24"/>
      <c r="O14" s="24">
        <v>1000</v>
      </c>
      <c r="P14" s="24">
        <v>100</v>
      </c>
      <c r="Q14" s="24">
        <v>400</v>
      </c>
      <c r="R14" s="16">
        <f t="shared" si="0"/>
        <v>2160</v>
      </c>
      <c r="S14" s="32">
        <v>16.52</v>
      </c>
      <c r="T14" s="32">
        <f t="shared" si="1"/>
        <v>35683.199999999997</v>
      </c>
    </row>
    <row r="15" spans="1:20" s="3" customFormat="1" ht="21" customHeight="1" x14ac:dyDescent="0.25">
      <c r="A15" s="70"/>
      <c r="B15" s="13">
        <v>12</v>
      </c>
      <c r="C15" s="36" t="s">
        <v>24</v>
      </c>
      <c r="D15" s="15" t="s">
        <v>14</v>
      </c>
      <c r="E15" s="15" t="s">
        <v>26</v>
      </c>
      <c r="F15" s="19" t="s">
        <v>25</v>
      </c>
      <c r="G15" s="15" t="s">
        <v>12</v>
      </c>
      <c r="H15" s="24"/>
      <c r="I15" s="24"/>
      <c r="J15" s="24">
        <v>140</v>
      </c>
      <c r="K15" s="24"/>
      <c r="L15" s="24"/>
      <c r="M15" s="24">
        <v>100</v>
      </c>
      <c r="N15" s="24">
        <v>90</v>
      </c>
      <c r="O15" s="24">
        <v>75</v>
      </c>
      <c r="P15" s="24">
        <v>100</v>
      </c>
      <c r="Q15" s="24"/>
      <c r="R15" s="16">
        <f t="shared" si="0"/>
        <v>505</v>
      </c>
      <c r="S15" s="32">
        <v>31.81</v>
      </c>
      <c r="T15" s="32">
        <f t="shared" si="1"/>
        <v>16064.05</v>
      </c>
    </row>
    <row r="16" spans="1:20" s="3" customFormat="1" ht="15.75" x14ac:dyDescent="0.25">
      <c r="A16" s="70"/>
      <c r="B16" s="13">
        <v>13</v>
      </c>
      <c r="C16" s="21" t="s">
        <v>27</v>
      </c>
      <c r="D16" s="15" t="s">
        <v>14</v>
      </c>
      <c r="E16" s="15" t="s">
        <v>11</v>
      </c>
      <c r="F16" s="19" t="s">
        <v>7</v>
      </c>
      <c r="G16" s="15" t="s">
        <v>12</v>
      </c>
      <c r="H16" s="24"/>
      <c r="I16" s="24">
        <v>40</v>
      </c>
      <c r="J16" s="24"/>
      <c r="K16" s="24"/>
      <c r="L16" s="24"/>
      <c r="M16" s="24"/>
      <c r="N16" s="24"/>
      <c r="O16" s="24"/>
      <c r="P16" s="24">
        <v>10</v>
      </c>
      <c r="Q16" s="24"/>
      <c r="R16" s="16">
        <f t="shared" si="0"/>
        <v>50</v>
      </c>
      <c r="S16" s="32">
        <v>17.59</v>
      </c>
      <c r="T16" s="32">
        <f t="shared" si="1"/>
        <v>879.5</v>
      </c>
    </row>
    <row r="17" spans="1:20" s="3" customFormat="1" ht="15.75" x14ac:dyDescent="0.25">
      <c r="A17" s="70"/>
      <c r="B17" s="13">
        <v>14</v>
      </c>
      <c r="C17" s="21" t="s">
        <v>28</v>
      </c>
      <c r="D17" s="15" t="s">
        <v>14</v>
      </c>
      <c r="E17" s="15" t="s">
        <v>11</v>
      </c>
      <c r="F17" s="19" t="s">
        <v>7</v>
      </c>
      <c r="G17" s="15" t="s">
        <v>12</v>
      </c>
      <c r="H17" s="24"/>
      <c r="I17" s="24">
        <v>20</v>
      </c>
      <c r="J17" s="24"/>
      <c r="K17" s="24"/>
      <c r="L17" s="24"/>
      <c r="M17" s="24"/>
      <c r="N17" s="24"/>
      <c r="O17" s="24"/>
      <c r="P17" s="24"/>
      <c r="Q17" s="24"/>
      <c r="R17" s="16">
        <f t="shared" si="0"/>
        <v>20</v>
      </c>
      <c r="S17" s="32">
        <v>16.12</v>
      </c>
      <c r="T17" s="32">
        <f t="shared" si="1"/>
        <v>322.40000000000003</v>
      </c>
    </row>
    <row r="18" spans="1:20" s="3" customFormat="1" ht="15.75" x14ac:dyDescent="0.25">
      <c r="A18" s="70"/>
      <c r="B18" s="13">
        <v>15</v>
      </c>
      <c r="C18" s="21" t="s">
        <v>29</v>
      </c>
      <c r="D18" s="15" t="s">
        <v>14</v>
      </c>
      <c r="E18" s="15" t="s">
        <v>11</v>
      </c>
      <c r="F18" s="19" t="s">
        <v>7</v>
      </c>
      <c r="G18" s="15" t="s">
        <v>12</v>
      </c>
      <c r="H18" s="24"/>
      <c r="I18" s="24">
        <v>100</v>
      </c>
      <c r="J18" s="24"/>
      <c r="K18" s="24">
        <v>50</v>
      </c>
      <c r="L18" s="24">
        <v>60</v>
      </c>
      <c r="M18" s="24">
        <v>160</v>
      </c>
      <c r="N18" s="24"/>
      <c r="O18" s="24">
        <v>150</v>
      </c>
      <c r="P18" s="24">
        <v>50</v>
      </c>
      <c r="Q18" s="24">
        <v>400</v>
      </c>
      <c r="R18" s="16">
        <f t="shared" si="0"/>
        <v>970</v>
      </c>
      <c r="S18" s="32">
        <v>6.14</v>
      </c>
      <c r="T18" s="32">
        <f t="shared" si="1"/>
        <v>5955.7999999999993</v>
      </c>
    </row>
    <row r="19" spans="1:20" s="3" customFormat="1" ht="15.75" x14ac:dyDescent="0.25">
      <c r="A19" s="70"/>
      <c r="B19" s="13">
        <v>16</v>
      </c>
      <c r="C19" s="21" t="s">
        <v>30</v>
      </c>
      <c r="D19" s="15" t="s">
        <v>14</v>
      </c>
      <c r="E19" s="15" t="s">
        <v>11</v>
      </c>
      <c r="F19" s="19" t="s">
        <v>7</v>
      </c>
      <c r="G19" s="15" t="s">
        <v>12</v>
      </c>
      <c r="H19" s="24"/>
      <c r="I19" s="24">
        <v>6</v>
      </c>
      <c r="J19" s="24"/>
      <c r="K19" s="24"/>
      <c r="L19" s="24"/>
      <c r="M19" s="24"/>
      <c r="N19" s="24"/>
      <c r="O19" s="24"/>
      <c r="P19" s="24"/>
      <c r="Q19" s="24"/>
      <c r="R19" s="16">
        <f t="shared" si="0"/>
        <v>6</v>
      </c>
      <c r="S19" s="32">
        <v>35</v>
      </c>
      <c r="T19" s="32">
        <f t="shared" si="1"/>
        <v>210</v>
      </c>
    </row>
    <row r="20" spans="1:20" s="3" customFormat="1" ht="15.75" x14ac:dyDescent="0.25">
      <c r="A20" s="70"/>
      <c r="B20" s="13">
        <v>17</v>
      </c>
      <c r="C20" s="21" t="s">
        <v>31</v>
      </c>
      <c r="D20" s="15" t="s">
        <v>14</v>
      </c>
      <c r="E20" s="15" t="s">
        <v>11</v>
      </c>
      <c r="F20" s="19" t="s">
        <v>7</v>
      </c>
      <c r="G20" s="15" t="s">
        <v>12</v>
      </c>
      <c r="H20" s="24"/>
      <c r="I20" s="24">
        <v>30</v>
      </c>
      <c r="J20" s="24"/>
      <c r="K20" s="24"/>
      <c r="L20" s="24"/>
      <c r="M20" s="24"/>
      <c r="N20" s="24"/>
      <c r="O20" s="24"/>
      <c r="P20" s="24"/>
      <c r="Q20" s="24"/>
      <c r="R20" s="16">
        <f t="shared" si="0"/>
        <v>30</v>
      </c>
      <c r="S20" s="32">
        <v>18.18</v>
      </c>
      <c r="T20" s="32">
        <f t="shared" si="1"/>
        <v>545.4</v>
      </c>
    </row>
    <row r="21" spans="1:20" s="3" customFormat="1" ht="15.75" x14ac:dyDescent="0.25">
      <c r="A21" s="70"/>
      <c r="B21" s="13">
        <v>18</v>
      </c>
      <c r="C21" s="21" t="s">
        <v>32</v>
      </c>
      <c r="D21" s="15" t="s">
        <v>14</v>
      </c>
      <c r="E21" s="15" t="s">
        <v>34</v>
      </c>
      <c r="F21" s="19" t="s">
        <v>33</v>
      </c>
      <c r="G21" s="15" t="s">
        <v>12</v>
      </c>
      <c r="H21" s="24"/>
      <c r="I21" s="24"/>
      <c r="J21" s="24">
        <v>20</v>
      </c>
      <c r="K21" s="24"/>
      <c r="L21" s="24"/>
      <c r="M21" s="24">
        <v>50</v>
      </c>
      <c r="N21" s="24"/>
      <c r="O21" s="24">
        <v>10</v>
      </c>
      <c r="P21" s="24">
        <v>2</v>
      </c>
      <c r="Q21" s="24"/>
      <c r="R21" s="16">
        <f t="shared" si="0"/>
        <v>82</v>
      </c>
      <c r="S21" s="32">
        <v>45.89</v>
      </c>
      <c r="T21" s="32">
        <f t="shared" si="1"/>
        <v>3762.98</v>
      </c>
    </row>
    <row r="22" spans="1:20" s="3" customFormat="1" ht="16.5" customHeight="1" x14ac:dyDescent="0.25">
      <c r="A22" s="70"/>
      <c r="B22" s="13">
        <v>19</v>
      </c>
      <c r="C22" s="37" t="s">
        <v>35</v>
      </c>
      <c r="D22" s="15" t="s">
        <v>14</v>
      </c>
      <c r="E22" s="15" t="s">
        <v>26</v>
      </c>
      <c r="F22" s="19" t="s">
        <v>25</v>
      </c>
      <c r="G22" s="15" t="s">
        <v>12</v>
      </c>
      <c r="H22" s="24"/>
      <c r="I22" s="24">
        <v>20</v>
      </c>
      <c r="J22" s="24">
        <v>100</v>
      </c>
      <c r="K22" s="24">
        <v>10</v>
      </c>
      <c r="L22" s="24">
        <v>10</v>
      </c>
      <c r="M22" s="24">
        <v>50</v>
      </c>
      <c r="N22" s="24">
        <v>50</v>
      </c>
      <c r="O22" s="24">
        <v>10</v>
      </c>
      <c r="P22" s="24">
        <v>40</v>
      </c>
      <c r="Q22" s="24">
        <v>50</v>
      </c>
      <c r="R22" s="16">
        <f t="shared" si="0"/>
        <v>340</v>
      </c>
      <c r="S22" s="32">
        <v>30.15</v>
      </c>
      <c r="T22" s="32">
        <f t="shared" si="1"/>
        <v>10251</v>
      </c>
    </row>
    <row r="23" spans="1:20" s="3" customFormat="1" ht="15.75" x14ac:dyDescent="0.25">
      <c r="A23" s="70"/>
      <c r="B23" s="13">
        <v>20</v>
      </c>
      <c r="C23" s="22" t="s">
        <v>36</v>
      </c>
      <c r="D23" s="15" t="s">
        <v>14</v>
      </c>
      <c r="E23" s="15" t="s">
        <v>11</v>
      </c>
      <c r="F23" s="19" t="s">
        <v>7</v>
      </c>
      <c r="G23" s="15" t="s">
        <v>12</v>
      </c>
      <c r="H23" s="24">
        <v>2500</v>
      </c>
      <c r="I23" s="24"/>
      <c r="J23" s="24"/>
      <c r="K23" s="24">
        <v>50</v>
      </c>
      <c r="L23" s="24"/>
      <c r="M23" s="24">
        <v>160</v>
      </c>
      <c r="N23" s="24"/>
      <c r="O23" s="24"/>
      <c r="P23" s="24">
        <v>20</v>
      </c>
      <c r="Q23" s="24"/>
      <c r="R23" s="16">
        <f t="shared" si="0"/>
        <v>2730</v>
      </c>
      <c r="S23" s="32">
        <v>16.52</v>
      </c>
      <c r="T23" s="32">
        <f t="shared" si="1"/>
        <v>45099.6</v>
      </c>
    </row>
    <row r="24" spans="1:20" s="3" customFormat="1" ht="15.75" x14ac:dyDescent="0.25">
      <c r="A24" s="70"/>
      <c r="B24" s="13">
        <v>21</v>
      </c>
      <c r="C24" s="20" t="s">
        <v>32</v>
      </c>
      <c r="D24" s="15" t="s">
        <v>14</v>
      </c>
      <c r="E24" s="15" t="s">
        <v>26</v>
      </c>
      <c r="F24" s="17" t="s">
        <v>37</v>
      </c>
      <c r="G24" s="16" t="s">
        <v>12</v>
      </c>
      <c r="H24" s="24"/>
      <c r="I24" s="24"/>
      <c r="J24" s="24"/>
      <c r="K24" s="24"/>
      <c r="L24" s="24"/>
      <c r="M24" s="24">
        <v>50</v>
      </c>
      <c r="N24" s="24"/>
      <c r="O24" s="24">
        <v>10</v>
      </c>
      <c r="P24" s="24"/>
      <c r="Q24" s="24"/>
      <c r="R24" s="16">
        <f t="shared" si="0"/>
        <v>60</v>
      </c>
      <c r="S24" s="32">
        <v>30.06</v>
      </c>
      <c r="T24" s="32">
        <f t="shared" si="1"/>
        <v>1803.6</v>
      </c>
    </row>
    <row r="25" spans="1:20" s="3" customFormat="1" ht="15.75" x14ac:dyDescent="0.25">
      <c r="A25" s="70"/>
      <c r="B25" s="13">
        <v>22</v>
      </c>
      <c r="C25" s="23" t="s">
        <v>38</v>
      </c>
      <c r="D25" s="15" t="s">
        <v>14</v>
      </c>
      <c r="E25" s="15" t="s">
        <v>11</v>
      </c>
      <c r="F25" s="17" t="s">
        <v>7</v>
      </c>
      <c r="G25" s="16" t="s">
        <v>12</v>
      </c>
      <c r="H25" s="24"/>
      <c r="I25" s="24">
        <v>60</v>
      </c>
      <c r="J25" s="24"/>
      <c r="K25" s="24"/>
      <c r="L25" s="24"/>
      <c r="M25" s="24"/>
      <c r="N25" s="24"/>
      <c r="O25" s="24">
        <v>2000</v>
      </c>
      <c r="P25" s="24"/>
      <c r="Q25" s="28"/>
      <c r="R25" s="16">
        <f t="shared" si="0"/>
        <v>2060</v>
      </c>
      <c r="S25" s="32">
        <v>9.83</v>
      </c>
      <c r="T25" s="32">
        <f t="shared" si="1"/>
        <v>20249.8</v>
      </c>
    </row>
    <row r="26" spans="1:20" s="3" customFormat="1" ht="15.75" x14ac:dyDescent="0.25">
      <c r="A26" s="70"/>
      <c r="B26" s="13">
        <v>23</v>
      </c>
      <c r="C26" s="20" t="s">
        <v>39</v>
      </c>
      <c r="D26" s="15" t="s">
        <v>14</v>
      </c>
      <c r="E26" s="15" t="s">
        <v>11</v>
      </c>
      <c r="F26" s="17" t="s">
        <v>7</v>
      </c>
      <c r="G26" s="16" t="s">
        <v>12</v>
      </c>
      <c r="H26" s="24"/>
      <c r="I26" s="24">
        <v>60</v>
      </c>
      <c r="J26" s="24"/>
      <c r="K26" s="24"/>
      <c r="L26" s="24">
        <v>20</v>
      </c>
      <c r="M26" s="24"/>
      <c r="N26" s="24"/>
      <c r="O26" s="24">
        <v>2000</v>
      </c>
      <c r="P26" s="24"/>
      <c r="Q26" s="28"/>
      <c r="R26" s="16">
        <f t="shared" si="0"/>
        <v>2080</v>
      </c>
      <c r="S26" s="32">
        <v>8.26</v>
      </c>
      <c r="T26" s="32">
        <f t="shared" si="1"/>
        <v>17180.8</v>
      </c>
    </row>
    <row r="27" spans="1:20" s="3" customFormat="1" ht="15.75" x14ac:dyDescent="0.25">
      <c r="A27" s="70"/>
      <c r="B27" s="13">
        <v>24</v>
      </c>
      <c r="C27" s="18" t="s">
        <v>40</v>
      </c>
      <c r="D27" s="15" t="s">
        <v>14</v>
      </c>
      <c r="E27" s="15" t="s">
        <v>41</v>
      </c>
      <c r="F27" s="17" t="s">
        <v>7</v>
      </c>
      <c r="G27" s="16" t="s">
        <v>12</v>
      </c>
      <c r="H27" s="24"/>
      <c r="I27" s="24">
        <v>30</v>
      </c>
      <c r="J27" s="24"/>
      <c r="K27" s="24"/>
      <c r="L27" s="24"/>
      <c r="M27" s="24"/>
      <c r="N27" s="24"/>
      <c r="O27" s="24">
        <v>2500</v>
      </c>
      <c r="P27" s="24"/>
      <c r="Q27" s="29"/>
      <c r="R27" s="16">
        <f t="shared" si="0"/>
        <v>2530</v>
      </c>
      <c r="S27" s="32">
        <v>8.11</v>
      </c>
      <c r="T27" s="32">
        <f t="shared" si="1"/>
        <v>20518.3</v>
      </c>
    </row>
    <row r="28" spans="1:20" s="3" customFormat="1" ht="15.75" x14ac:dyDescent="0.25">
      <c r="A28" s="70"/>
      <c r="B28" s="13">
        <v>25</v>
      </c>
      <c r="C28" s="18" t="s">
        <v>42</v>
      </c>
      <c r="D28" s="15" t="s">
        <v>14</v>
      </c>
      <c r="E28" s="15" t="s">
        <v>11</v>
      </c>
      <c r="F28" s="19" t="s">
        <v>7</v>
      </c>
      <c r="G28" s="15" t="s">
        <v>12</v>
      </c>
      <c r="H28" s="24"/>
      <c r="I28" s="24">
        <v>30</v>
      </c>
      <c r="J28" s="24"/>
      <c r="K28" s="24"/>
      <c r="L28" s="24"/>
      <c r="M28" s="24"/>
      <c r="N28" s="24"/>
      <c r="O28" s="24">
        <v>2500</v>
      </c>
      <c r="P28" s="24"/>
      <c r="Q28" s="24"/>
      <c r="R28" s="16">
        <f t="shared" si="0"/>
        <v>2530</v>
      </c>
      <c r="S28" s="32">
        <v>12.44</v>
      </c>
      <c r="T28" s="32">
        <f t="shared" si="1"/>
        <v>31473.199999999997</v>
      </c>
    </row>
    <row r="29" spans="1:20" s="3" customFormat="1" ht="15.75" x14ac:dyDescent="0.25">
      <c r="A29" s="70"/>
      <c r="B29" s="13">
        <v>26</v>
      </c>
      <c r="C29" s="18" t="s">
        <v>43</v>
      </c>
      <c r="D29" s="15" t="s">
        <v>14</v>
      </c>
      <c r="E29" s="15" t="s">
        <v>11</v>
      </c>
      <c r="F29" s="19" t="s">
        <v>7</v>
      </c>
      <c r="G29" s="15" t="s">
        <v>12</v>
      </c>
      <c r="H29" s="24"/>
      <c r="I29" s="24">
        <v>20</v>
      </c>
      <c r="J29" s="24">
        <v>5</v>
      </c>
      <c r="K29" s="24"/>
      <c r="L29" s="24"/>
      <c r="M29" s="24"/>
      <c r="N29" s="24"/>
      <c r="O29" s="24">
        <v>200</v>
      </c>
      <c r="P29" s="24"/>
      <c r="Q29" s="24">
        <v>30</v>
      </c>
      <c r="R29" s="16">
        <f t="shared" si="0"/>
        <v>255</v>
      </c>
      <c r="S29" s="32">
        <v>16.87</v>
      </c>
      <c r="T29" s="32">
        <f t="shared" si="1"/>
        <v>4301.8500000000004</v>
      </c>
    </row>
    <row r="30" spans="1:20" s="3" customFormat="1" ht="15.75" x14ac:dyDescent="0.25">
      <c r="A30" s="70"/>
      <c r="B30" s="13">
        <v>27</v>
      </c>
      <c r="C30" s="18" t="s">
        <v>44</v>
      </c>
      <c r="D30" s="15" t="s">
        <v>14</v>
      </c>
      <c r="E30" s="15" t="s">
        <v>34</v>
      </c>
      <c r="F30" s="19" t="s">
        <v>33</v>
      </c>
      <c r="G30" s="15" t="s">
        <v>12</v>
      </c>
      <c r="H30" s="24"/>
      <c r="I30" s="24"/>
      <c r="J30" s="24"/>
      <c r="K30" s="24">
        <v>50</v>
      </c>
      <c r="L30" s="24"/>
      <c r="M30" s="24">
        <v>100</v>
      </c>
      <c r="N30" s="24"/>
      <c r="O30" s="24">
        <v>80</v>
      </c>
      <c r="P30" s="24">
        <v>200</v>
      </c>
      <c r="Q30" s="24">
        <v>100</v>
      </c>
      <c r="R30" s="16">
        <f t="shared" si="0"/>
        <v>530</v>
      </c>
      <c r="S30" s="32">
        <v>29.47</v>
      </c>
      <c r="T30" s="32">
        <f t="shared" si="1"/>
        <v>15619.099999999999</v>
      </c>
    </row>
    <row r="31" spans="1:20" s="3" customFormat="1" ht="15.75" x14ac:dyDescent="0.25">
      <c r="A31" s="71"/>
      <c r="B31" s="13">
        <v>28</v>
      </c>
      <c r="C31" s="18" t="s">
        <v>45</v>
      </c>
      <c r="D31" s="15" t="s">
        <v>14</v>
      </c>
      <c r="E31" s="15" t="s">
        <v>11</v>
      </c>
      <c r="F31" s="19" t="s">
        <v>7</v>
      </c>
      <c r="G31" s="15" t="s">
        <v>12</v>
      </c>
      <c r="H31" s="24"/>
      <c r="I31" s="24"/>
      <c r="J31" s="24"/>
      <c r="K31" s="24"/>
      <c r="L31" s="24"/>
      <c r="M31" s="24">
        <v>20</v>
      </c>
      <c r="N31" s="24"/>
      <c r="O31" s="24">
        <v>6</v>
      </c>
      <c r="P31" s="24">
        <v>60</v>
      </c>
      <c r="Q31" s="24">
        <v>4</v>
      </c>
      <c r="R31" s="16">
        <f t="shared" si="0"/>
        <v>90</v>
      </c>
      <c r="S31" s="32">
        <v>40.880000000000003</v>
      </c>
      <c r="T31" s="32">
        <f t="shared" si="1"/>
        <v>3679.2000000000003</v>
      </c>
    </row>
    <row r="32" spans="1:20" ht="15.75" x14ac:dyDescent="0.25">
      <c r="A32" s="7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34" t="s">
        <v>8</v>
      </c>
      <c r="T32" s="34">
        <f>SUM(T4:T31)</f>
        <v>360076.33999999997</v>
      </c>
    </row>
    <row r="36" spans="17:26" x14ac:dyDescent="0.25">
      <c r="S36" s="33" t="s">
        <v>60</v>
      </c>
      <c r="T36" s="33" t="s">
        <v>61</v>
      </c>
      <c r="U36" t="s">
        <v>62</v>
      </c>
      <c r="Y36" t="s">
        <v>63</v>
      </c>
    </row>
    <row r="37" spans="17:26" x14ac:dyDescent="0.25">
      <c r="Q37" s="2" t="s">
        <v>37</v>
      </c>
      <c r="R37" s="2">
        <f>R15+R22+R24</f>
        <v>905</v>
      </c>
      <c r="S37" s="38">
        <f>300+40+210+50.31+66.03+12.31+34.7+87.68+157.72</f>
        <v>958.75</v>
      </c>
      <c r="T37" s="40">
        <f t="shared" ref="T37:T38" si="2">S37/R37</f>
        <v>1.0593922651933703</v>
      </c>
    </row>
    <row r="38" spans="17:26" x14ac:dyDescent="0.25">
      <c r="Q38" s="2" t="s">
        <v>33</v>
      </c>
      <c r="R38" s="2">
        <f>R21+R30</f>
        <v>612</v>
      </c>
      <c r="S38" s="38">
        <f>40+67.67</f>
        <v>107.67</v>
      </c>
      <c r="T38" s="40">
        <f t="shared" si="2"/>
        <v>0.17593137254901961</v>
      </c>
      <c r="Y38">
        <v>19</v>
      </c>
      <c r="Z38" s="39">
        <f>Y38/R38</f>
        <v>3.1045751633986929E-2</v>
      </c>
    </row>
    <row r="39" spans="17:26" x14ac:dyDescent="0.25">
      <c r="Q39" s="2" t="s">
        <v>59</v>
      </c>
      <c r="R39" s="2">
        <f>R4+R5+R6+R7+R8+R9+R10+R11+R12+R13+R14+R16+R17+R18+R19+R20+R23+R25+R26+R27+R28+R29+R31</f>
        <v>23469</v>
      </c>
      <c r="S39" s="38">
        <f>104+29+8+20+20+30+94+2</f>
        <v>307</v>
      </c>
      <c r="T39" s="40">
        <f>S39/R39</f>
        <v>1.3081085687502663E-2</v>
      </c>
      <c r="U39">
        <f>520+30+40+658+53+377+110+40+180+408+2700+140+20+1208+953+1515+2500+3100+4300+200+80</f>
        <v>19132</v>
      </c>
      <c r="V39" s="39">
        <f>U39/R39</f>
        <v>0.81520303378925396</v>
      </c>
      <c r="Y39">
        <v>5760</v>
      </c>
      <c r="Z39" s="39">
        <f>Y39/R39</f>
        <v>0.24543014188930079</v>
      </c>
    </row>
  </sheetData>
  <autoFilter ref="B2:T32" xr:uid="{00000000-0001-0000-0000-000000000000}">
    <filterColumn colId="4">
      <filters>
        <filter val="Peça"/>
      </filters>
    </filterColumn>
  </autoFilter>
  <mergeCells count="6">
    <mergeCell ref="A2:A3"/>
    <mergeCell ref="A4:A31"/>
    <mergeCell ref="B1:T1"/>
    <mergeCell ref="R2:R3"/>
    <mergeCell ref="C2:C3"/>
    <mergeCell ref="B2:B3"/>
  </mergeCells>
  <phoneticPr fontId="10" type="noConversion"/>
  <pageMargins left="0.51181102362204722" right="0.51181102362204722" top="0.98425196850393704" bottom="0.78740157480314965" header="0.31496062992125984" footer="0.31496062992125984"/>
  <pageSetup paperSize="9" scale="75" orientation="landscape" r:id="rId1"/>
  <headerFooter>
    <oddHeader xml:space="preserve">&amp;C&amp;"-,Negrito"&amp;16
</oddHeader>
    <oddFooter>&amp;Rv2</oddFooter>
  </headerFooter>
  <ignoredErrors>
    <ignoredError sqref="R4 R5:R22 R23:R31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EFD187-30D8-411A-ADEC-8AA76FB78DE5}">
  <dimension ref="A1:AA39"/>
  <sheetViews>
    <sheetView tabSelected="1" zoomScale="90" zoomScaleNormal="90" workbookViewId="0">
      <selection activeCell="D11" sqref="D11"/>
    </sheetView>
  </sheetViews>
  <sheetFormatPr defaultRowHeight="15" x14ac:dyDescent="0.25"/>
  <cols>
    <col min="2" max="2" width="22.5703125" customWidth="1"/>
    <col min="3" max="3" width="11.28515625" customWidth="1"/>
    <col min="4" max="4" width="56.140625" customWidth="1"/>
    <col min="5" max="5" width="8.5703125" customWidth="1"/>
    <col min="6" max="7" width="12.5703125" customWidth="1"/>
    <col min="8" max="8" width="16.28515625" customWidth="1"/>
    <col min="9" max="9" width="9.42578125" customWidth="1"/>
    <col min="10" max="10" width="9.7109375" customWidth="1"/>
    <col min="11" max="11" width="9.5703125" customWidth="1"/>
    <col min="12" max="13" width="10" customWidth="1"/>
    <col min="14" max="14" width="9.5703125" customWidth="1"/>
    <col min="16" max="16" width="11" customWidth="1"/>
    <col min="17" max="17" width="10.7109375" customWidth="1"/>
    <col min="18" max="18" width="11" customWidth="1"/>
    <col min="19" max="19" width="12.7109375" customWidth="1"/>
    <col min="20" max="20" width="13.42578125" style="33" customWidth="1"/>
    <col min="21" max="21" width="16.7109375" style="33" customWidth="1"/>
    <col min="22" max="22" width="13.85546875" bestFit="1" customWidth="1"/>
  </cols>
  <sheetData>
    <row r="1" spans="1:22" ht="51" customHeight="1" x14ac:dyDescent="0.25">
      <c r="A1" s="84" t="s">
        <v>69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5"/>
    </row>
    <row r="2" spans="1:22" ht="31.15" customHeight="1" x14ac:dyDescent="0.25">
      <c r="A2" s="86" t="s">
        <v>9</v>
      </c>
      <c r="B2" s="41" t="s">
        <v>64</v>
      </c>
      <c r="C2" s="86" t="s">
        <v>0</v>
      </c>
      <c r="D2" s="88" t="s">
        <v>2</v>
      </c>
      <c r="E2" s="42" t="s">
        <v>3</v>
      </c>
      <c r="F2" s="42" t="s">
        <v>4</v>
      </c>
      <c r="G2" s="42" t="s">
        <v>5</v>
      </c>
      <c r="H2" s="43" t="s">
        <v>6</v>
      </c>
      <c r="I2" s="5" t="s">
        <v>46</v>
      </c>
      <c r="J2" s="5" t="s">
        <v>47</v>
      </c>
      <c r="K2" s="5" t="s">
        <v>48</v>
      </c>
      <c r="L2" s="42" t="s">
        <v>49</v>
      </c>
      <c r="M2" s="42" t="s">
        <v>50</v>
      </c>
      <c r="N2" s="5" t="s">
        <v>51</v>
      </c>
      <c r="O2" s="5" t="s">
        <v>52</v>
      </c>
      <c r="P2" s="42" t="s">
        <v>53</v>
      </c>
      <c r="Q2" s="42" t="s">
        <v>54</v>
      </c>
      <c r="R2" s="42" t="s">
        <v>55</v>
      </c>
      <c r="S2" s="88" t="s">
        <v>1</v>
      </c>
      <c r="T2" s="30" t="s">
        <v>65</v>
      </c>
      <c r="U2" s="30" t="s">
        <v>66</v>
      </c>
      <c r="V2" s="90" t="s">
        <v>67</v>
      </c>
    </row>
    <row r="3" spans="1:22" ht="15.75" x14ac:dyDescent="0.25">
      <c r="A3" s="87"/>
      <c r="B3" s="44"/>
      <c r="C3" s="87"/>
      <c r="D3" s="89"/>
      <c r="E3" s="45"/>
      <c r="F3" s="45"/>
      <c r="G3" s="45"/>
      <c r="H3" s="45"/>
      <c r="I3" s="6"/>
      <c r="J3" s="6"/>
      <c r="K3" s="6"/>
      <c r="L3" s="45"/>
      <c r="M3" s="45"/>
      <c r="N3" s="6"/>
      <c r="O3" s="6"/>
      <c r="P3" s="45"/>
      <c r="Q3" s="45"/>
      <c r="R3" s="46"/>
      <c r="S3" s="89"/>
      <c r="T3" s="31"/>
      <c r="U3" s="31"/>
      <c r="V3" s="91"/>
    </row>
    <row r="4" spans="1:22" s="3" customFormat="1" ht="15.75" x14ac:dyDescent="0.25">
      <c r="A4" s="75">
        <v>1</v>
      </c>
      <c r="B4" s="78" t="s">
        <v>68</v>
      </c>
      <c r="C4" s="47">
        <v>1</v>
      </c>
      <c r="D4" s="48" t="s">
        <v>10</v>
      </c>
      <c r="E4" s="49" t="s">
        <v>14</v>
      </c>
      <c r="F4" s="49" t="s">
        <v>11</v>
      </c>
      <c r="G4" s="50" t="s">
        <v>7</v>
      </c>
      <c r="H4" s="50" t="s">
        <v>12</v>
      </c>
      <c r="I4" s="50"/>
      <c r="J4" s="50">
        <v>600</v>
      </c>
      <c r="K4" s="50"/>
      <c r="L4" s="50">
        <v>300</v>
      </c>
      <c r="M4" s="50">
        <v>130</v>
      </c>
      <c r="N4" s="50">
        <v>160</v>
      </c>
      <c r="O4" s="50"/>
      <c r="P4" s="50">
        <v>100</v>
      </c>
      <c r="Q4" s="50">
        <v>100</v>
      </c>
      <c r="R4" s="51">
        <v>150</v>
      </c>
      <c r="S4" s="50">
        <f t="shared" ref="S4:S31" si="0">SUM(I4:R4)</f>
        <v>1540</v>
      </c>
      <c r="T4" s="32">
        <v>29.53</v>
      </c>
      <c r="U4" s="32">
        <f>S4*T4</f>
        <v>45476.200000000004</v>
      </c>
      <c r="V4" s="81">
        <f>SUM(U4:U31)</f>
        <v>354471.02000000008</v>
      </c>
    </row>
    <row r="5" spans="1:22" s="3" customFormat="1" ht="15.75" x14ac:dyDescent="0.25">
      <c r="A5" s="76"/>
      <c r="B5" s="79"/>
      <c r="C5" s="47">
        <v>2</v>
      </c>
      <c r="D5" s="48" t="s">
        <v>13</v>
      </c>
      <c r="E5" s="49" t="s">
        <v>14</v>
      </c>
      <c r="F5" s="49" t="s">
        <v>11</v>
      </c>
      <c r="G5" s="52" t="s">
        <v>7</v>
      </c>
      <c r="H5" s="50" t="s">
        <v>12</v>
      </c>
      <c r="I5" s="50"/>
      <c r="J5" s="50">
        <v>30</v>
      </c>
      <c r="K5" s="50">
        <v>12</v>
      </c>
      <c r="L5" s="50">
        <v>10</v>
      </c>
      <c r="M5" s="50">
        <v>10</v>
      </c>
      <c r="N5" s="50">
        <v>10</v>
      </c>
      <c r="O5" s="50"/>
      <c r="P5" s="50">
        <v>10</v>
      </c>
      <c r="Q5" s="50">
        <v>10</v>
      </c>
      <c r="R5" s="51">
        <v>20</v>
      </c>
      <c r="S5" s="50">
        <f t="shared" si="0"/>
        <v>112</v>
      </c>
      <c r="T5" s="32">
        <v>41.12</v>
      </c>
      <c r="U5" s="32">
        <f t="shared" ref="U5:U31" si="1">S5*T5</f>
        <v>4605.4399999999996</v>
      </c>
      <c r="V5" s="82"/>
    </row>
    <row r="6" spans="1:22" s="3" customFormat="1" ht="15.75" x14ac:dyDescent="0.25">
      <c r="A6" s="76"/>
      <c r="B6" s="79"/>
      <c r="C6" s="47">
        <v>3</v>
      </c>
      <c r="D6" s="48" t="s">
        <v>15</v>
      </c>
      <c r="E6" s="49" t="s">
        <v>14</v>
      </c>
      <c r="F6" s="49" t="s">
        <v>11</v>
      </c>
      <c r="G6" s="52" t="s">
        <v>7</v>
      </c>
      <c r="H6" s="50" t="s">
        <v>12</v>
      </c>
      <c r="I6" s="50"/>
      <c r="J6" s="50">
        <v>20</v>
      </c>
      <c r="K6" s="50"/>
      <c r="L6" s="50"/>
      <c r="M6" s="50"/>
      <c r="N6" s="50"/>
      <c r="O6" s="50"/>
      <c r="P6" s="50">
        <v>10</v>
      </c>
      <c r="Q6" s="50">
        <v>10</v>
      </c>
      <c r="R6" s="50"/>
      <c r="S6" s="50">
        <f t="shared" si="0"/>
        <v>40</v>
      </c>
      <c r="T6" s="32">
        <v>40.58</v>
      </c>
      <c r="U6" s="32">
        <f t="shared" si="1"/>
        <v>1623.1999999999998</v>
      </c>
      <c r="V6" s="82"/>
    </row>
    <row r="7" spans="1:22" s="3" customFormat="1" ht="15.75" x14ac:dyDescent="0.25">
      <c r="A7" s="76"/>
      <c r="B7" s="79"/>
      <c r="C7" s="47">
        <v>4</v>
      </c>
      <c r="D7" s="48" t="s">
        <v>16</v>
      </c>
      <c r="E7" s="49" t="s">
        <v>14</v>
      </c>
      <c r="F7" s="52" t="s">
        <v>11</v>
      </c>
      <c r="G7" s="52" t="s">
        <v>7</v>
      </c>
      <c r="H7" s="50" t="s">
        <v>12</v>
      </c>
      <c r="I7" s="50"/>
      <c r="J7" s="50">
        <v>600</v>
      </c>
      <c r="K7" s="50">
        <v>5</v>
      </c>
      <c r="L7" s="50">
        <v>200</v>
      </c>
      <c r="M7" s="50">
        <v>131</v>
      </c>
      <c r="N7" s="50">
        <v>160</v>
      </c>
      <c r="O7" s="50"/>
      <c r="P7" s="50">
        <v>100</v>
      </c>
      <c r="Q7" s="50">
        <v>100</v>
      </c>
      <c r="R7" s="50">
        <v>400</v>
      </c>
      <c r="S7" s="50">
        <f t="shared" si="0"/>
        <v>1696</v>
      </c>
      <c r="T7" s="32">
        <v>10.16</v>
      </c>
      <c r="U7" s="32">
        <f t="shared" si="1"/>
        <v>17231.36</v>
      </c>
      <c r="V7" s="82"/>
    </row>
    <row r="8" spans="1:22" s="3" customFormat="1" ht="31.5" x14ac:dyDescent="0.25">
      <c r="A8" s="76"/>
      <c r="B8" s="79"/>
      <c r="C8" s="47">
        <v>5</v>
      </c>
      <c r="D8" s="53" t="s">
        <v>17</v>
      </c>
      <c r="E8" s="49" t="s">
        <v>14</v>
      </c>
      <c r="F8" s="52" t="s">
        <v>11</v>
      </c>
      <c r="G8" s="52" t="s">
        <v>7</v>
      </c>
      <c r="H8" s="50" t="s">
        <v>12</v>
      </c>
      <c r="I8" s="50"/>
      <c r="J8" s="50">
        <v>20</v>
      </c>
      <c r="K8" s="50"/>
      <c r="L8" s="54">
        <v>10</v>
      </c>
      <c r="M8" s="50">
        <v>5</v>
      </c>
      <c r="N8" s="51">
        <v>160</v>
      </c>
      <c r="O8" s="54"/>
      <c r="P8" s="54">
        <v>5</v>
      </c>
      <c r="Q8" s="54">
        <v>30</v>
      </c>
      <c r="R8" s="54">
        <v>30</v>
      </c>
      <c r="S8" s="50">
        <f t="shared" si="0"/>
        <v>260</v>
      </c>
      <c r="T8" s="32">
        <v>14.94</v>
      </c>
      <c r="U8" s="32">
        <f t="shared" si="1"/>
        <v>3884.4</v>
      </c>
      <c r="V8" s="82"/>
    </row>
    <row r="9" spans="1:22" s="3" customFormat="1" ht="15.75" x14ac:dyDescent="0.25">
      <c r="A9" s="76"/>
      <c r="B9" s="79"/>
      <c r="C9" s="47">
        <v>6</v>
      </c>
      <c r="D9" s="55" t="s">
        <v>18</v>
      </c>
      <c r="E9" s="49" t="s">
        <v>14</v>
      </c>
      <c r="F9" s="49" t="s">
        <v>11</v>
      </c>
      <c r="G9" s="56" t="s">
        <v>7</v>
      </c>
      <c r="H9" s="50" t="s">
        <v>12</v>
      </c>
      <c r="I9" s="50"/>
      <c r="J9" s="50">
        <v>600</v>
      </c>
      <c r="K9" s="50">
        <v>5</v>
      </c>
      <c r="L9" s="51"/>
      <c r="M9" s="50">
        <v>10</v>
      </c>
      <c r="N9" s="51">
        <v>160</v>
      </c>
      <c r="O9" s="51"/>
      <c r="P9" s="51">
        <v>5</v>
      </c>
      <c r="Q9" s="51">
        <v>30</v>
      </c>
      <c r="R9" s="51">
        <v>150</v>
      </c>
      <c r="S9" s="50">
        <f t="shared" si="0"/>
        <v>960</v>
      </c>
      <c r="T9" s="32">
        <v>12.83</v>
      </c>
      <c r="U9" s="32">
        <f t="shared" si="1"/>
        <v>12316.8</v>
      </c>
      <c r="V9" s="82"/>
    </row>
    <row r="10" spans="1:22" s="3" customFormat="1" ht="15.75" x14ac:dyDescent="0.25">
      <c r="A10" s="76"/>
      <c r="B10" s="79"/>
      <c r="C10" s="47">
        <v>7</v>
      </c>
      <c r="D10" s="55" t="s">
        <v>19</v>
      </c>
      <c r="E10" s="49" t="s">
        <v>14</v>
      </c>
      <c r="F10" s="49" t="s">
        <v>11</v>
      </c>
      <c r="G10" s="56" t="s">
        <v>7</v>
      </c>
      <c r="H10" s="50" t="s">
        <v>12</v>
      </c>
      <c r="I10" s="50"/>
      <c r="J10" s="50">
        <v>200</v>
      </c>
      <c r="K10" s="50">
        <v>5</v>
      </c>
      <c r="L10" s="50"/>
      <c r="M10" s="50">
        <v>20</v>
      </c>
      <c r="N10" s="51">
        <v>160</v>
      </c>
      <c r="O10" s="50"/>
      <c r="P10" s="50">
        <v>30</v>
      </c>
      <c r="Q10" s="50">
        <v>30</v>
      </c>
      <c r="R10" s="50">
        <v>100</v>
      </c>
      <c r="S10" s="50">
        <f t="shared" si="0"/>
        <v>545</v>
      </c>
      <c r="T10" s="32">
        <v>16.91</v>
      </c>
      <c r="U10" s="32">
        <f t="shared" si="1"/>
        <v>9215.9500000000007</v>
      </c>
      <c r="V10" s="82"/>
    </row>
    <row r="11" spans="1:22" s="3" customFormat="1" ht="15.75" x14ac:dyDescent="0.25">
      <c r="A11" s="76"/>
      <c r="B11" s="79"/>
      <c r="C11" s="47">
        <v>8</v>
      </c>
      <c r="D11" s="55" t="s">
        <v>20</v>
      </c>
      <c r="E11" s="49" t="s">
        <v>14</v>
      </c>
      <c r="F11" s="49" t="s">
        <v>11</v>
      </c>
      <c r="G11" s="56" t="s">
        <v>7</v>
      </c>
      <c r="H11" s="50" t="s">
        <v>12</v>
      </c>
      <c r="I11" s="50"/>
      <c r="J11" s="50">
        <v>100</v>
      </c>
      <c r="K11" s="50">
        <v>5</v>
      </c>
      <c r="L11" s="50"/>
      <c r="M11" s="50">
        <v>10</v>
      </c>
      <c r="N11" s="51">
        <v>160</v>
      </c>
      <c r="O11" s="50"/>
      <c r="P11" s="50">
        <v>20</v>
      </c>
      <c r="Q11" s="50">
        <v>30</v>
      </c>
      <c r="R11" s="50">
        <v>100</v>
      </c>
      <c r="S11" s="50">
        <f t="shared" si="0"/>
        <v>425</v>
      </c>
      <c r="T11" s="32">
        <v>12.5</v>
      </c>
      <c r="U11" s="32">
        <f t="shared" si="1"/>
        <v>5312.5</v>
      </c>
      <c r="V11" s="82"/>
    </row>
    <row r="12" spans="1:22" s="3" customFormat="1" ht="15.75" x14ac:dyDescent="0.25">
      <c r="A12" s="76"/>
      <c r="B12" s="79"/>
      <c r="C12" s="47">
        <v>9</v>
      </c>
      <c r="D12" s="55" t="s">
        <v>21</v>
      </c>
      <c r="E12" s="49" t="s">
        <v>14</v>
      </c>
      <c r="F12" s="49" t="s">
        <v>11</v>
      </c>
      <c r="G12" s="56" t="s">
        <v>7</v>
      </c>
      <c r="H12" s="50" t="s">
        <v>12</v>
      </c>
      <c r="I12" s="50"/>
      <c r="J12" s="50">
        <v>200</v>
      </c>
      <c r="K12" s="50"/>
      <c r="L12" s="50">
        <v>50</v>
      </c>
      <c r="M12" s="50">
        <v>20</v>
      </c>
      <c r="N12" s="51">
        <v>160</v>
      </c>
      <c r="O12" s="50"/>
      <c r="P12" s="50">
        <v>50</v>
      </c>
      <c r="Q12" s="50">
        <v>30</v>
      </c>
      <c r="R12" s="50">
        <v>80</v>
      </c>
      <c r="S12" s="50">
        <f t="shared" si="0"/>
        <v>590</v>
      </c>
      <c r="T12" s="32">
        <v>11.3</v>
      </c>
      <c r="U12" s="32">
        <f t="shared" si="1"/>
        <v>6667</v>
      </c>
      <c r="V12" s="82"/>
    </row>
    <row r="13" spans="1:22" s="3" customFormat="1" ht="15.75" x14ac:dyDescent="0.25">
      <c r="A13" s="76"/>
      <c r="B13" s="79"/>
      <c r="C13" s="47">
        <v>10</v>
      </c>
      <c r="D13" s="55" t="s">
        <v>22</v>
      </c>
      <c r="E13" s="49" t="s">
        <v>14</v>
      </c>
      <c r="F13" s="49" t="s">
        <v>11</v>
      </c>
      <c r="G13" s="56" t="s">
        <v>7</v>
      </c>
      <c r="H13" s="49" t="s">
        <v>12</v>
      </c>
      <c r="I13" s="50"/>
      <c r="J13" s="50">
        <v>600</v>
      </c>
      <c r="K13" s="50">
        <v>5</v>
      </c>
      <c r="L13" s="50">
        <v>200</v>
      </c>
      <c r="M13" s="50">
        <v>75</v>
      </c>
      <c r="N13" s="51">
        <v>160</v>
      </c>
      <c r="O13" s="50"/>
      <c r="P13" s="50">
        <v>200</v>
      </c>
      <c r="Q13" s="50">
        <v>150</v>
      </c>
      <c r="R13" s="50">
        <v>400</v>
      </c>
      <c r="S13" s="50">
        <f t="shared" si="0"/>
        <v>1790</v>
      </c>
      <c r="T13" s="32">
        <v>10.16</v>
      </c>
      <c r="U13" s="32">
        <f t="shared" si="1"/>
        <v>18186.400000000001</v>
      </c>
      <c r="V13" s="82"/>
    </row>
    <row r="14" spans="1:22" s="3" customFormat="1" ht="15.75" x14ac:dyDescent="0.25">
      <c r="A14" s="76"/>
      <c r="B14" s="79"/>
      <c r="C14" s="47">
        <v>11</v>
      </c>
      <c r="D14" s="57" t="s">
        <v>23</v>
      </c>
      <c r="E14" s="49" t="s">
        <v>14</v>
      </c>
      <c r="F14" s="49" t="s">
        <v>11</v>
      </c>
      <c r="G14" s="56" t="s">
        <v>7</v>
      </c>
      <c r="H14" s="50" t="s">
        <v>12</v>
      </c>
      <c r="I14" s="50"/>
      <c r="J14" s="50">
        <v>300</v>
      </c>
      <c r="K14" s="50"/>
      <c r="L14" s="50">
        <v>200</v>
      </c>
      <c r="M14" s="50"/>
      <c r="N14" s="51">
        <v>160</v>
      </c>
      <c r="O14" s="50"/>
      <c r="P14" s="50">
        <v>1000</v>
      </c>
      <c r="Q14" s="50">
        <v>100</v>
      </c>
      <c r="R14" s="50">
        <v>400</v>
      </c>
      <c r="S14" s="50">
        <f t="shared" si="0"/>
        <v>2160</v>
      </c>
      <c r="T14" s="32">
        <v>16.260000000000002</v>
      </c>
      <c r="U14" s="32">
        <f t="shared" si="1"/>
        <v>35121.600000000006</v>
      </c>
      <c r="V14" s="82"/>
    </row>
    <row r="15" spans="1:22" s="3" customFormat="1" ht="26.1" customHeight="1" x14ac:dyDescent="0.25">
      <c r="A15" s="76"/>
      <c r="B15" s="79"/>
      <c r="C15" s="47">
        <v>12</v>
      </c>
      <c r="D15" s="58" t="s">
        <v>24</v>
      </c>
      <c r="E15" s="49" t="s">
        <v>14</v>
      </c>
      <c r="F15" s="49" t="s">
        <v>26</v>
      </c>
      <c r="G15" s="56" t="s">
        <v>25</v>
      </c>
      <c r="H15" s="49" t="s">
        <v>12</v>
      </c>
      <c r="I15" s="50"/>
      <c r="J15" s="50"/>
      <c r="K15" s="50">
        <v>140</v>
      </c>
      <c r="L15" s="50"/>
      <c r="M15" s="50"/>
      <c r="N15" s="50">
        <v>100</v>
      </c>
      <c r="O15" s="50">
        <v>90</v>
      </c>
      <c r="P15" s="50">
        <v>75</v>
      </c>
      <c r="Q15" s="50">
        <v>100</v>
      </c>
      <c r="R15" s="50"/>
      <c r="S15" s="50">
        <f t="shared" si="0"/>
        <v>505</v>
      </c>
      <c r="T15" s="32">
        <v>31.32</v>
      </c>
      <c r="U15" s="32">
        <f t="shared" si="1"/>
        <v>15816.6</v>
      </c>
      <c r="V15" s="82"/>
    </row>
    <row r="16" spans="1:22" s="3" customFormat="1" ht="15.75" x14ac:dyDescent="0.25">
      <c r="A16" s="76"/>
      <c r="B16" s="79"/>
      <c r="C16" s="47">
        <v>13</v>
      </c>
      <c r="D16" s="59" t="s">
        <v>27</v>
      </c>
      <c r="E16" s="49" t="s">
        <v>14</v>
      </c>
      <c r="F16" s="49" t="s">
        <v>11</v>
      </c>
      <c r="G16" s="56" t="s">
        <v>7</v>
      </c>
      <c r="H16" s="49" t="s">
        <v>12</v>
      </c>
      <c r="I16" s="50"/>
      <c r="J16" s="50">
        <v>40</v>
      </c>
      <c r="K16" s="50"/>
      <c r="L16" s="50"/>
      <c r="M16" s="50"/>
      <c r="N16" s="50"/>
      <c r="O16" s="50"/>
      <c r="P16" s="50"/>
      <c r="Q16" s="50">
        <v>10</v>
      </c>
      <c r="R16" s="50"/>
      <c r="S16" s="50">
        <f t="shared" si="0"/>
        <v>50</v>
      </c>
      <c r="T16" s="32">
        <v>17.32</v>
      </c>
      <c r="U16" s="32">
        <f t="shared" si="1"/>
        <v>866</v>
      </c>
      <c r="V16" s="82"/>
    </row>
    <row r="17" spans="1:22" s="3" customFormat="1" ht="15.75" x14ac:dyDescent="0.25">
      <c r="A17" s="76"/>
      <c r="B17" s="79"/>
      <c r="C17" s="47">
        <v>14</v>
      </c>
      <c r="D17" s="59" t="s">
        <v>28</v>
      </c>
      <c r="E17" s="49" t="s">
        <v>14</v>
      </c>
      <c r="F17" s="49" t="s">
        <v>11</v>
      </c>
      <c r="G17" s="56" t="s">
        <v>7</v>
      </c>
      <c r="H17" s="49" t="s">
        <v>12</v>
      </c>
      <c r="I17" s="50"/>
      <c r="J17" s="50">
        <v>20</v>
      </c>
      <c r="K17" s="50"/>
      <c r="L17" s="50"/>
      <c r="M17" s="50"/>
      <c r="N17" s="50"/>
      <c r="O17" s="50"/>
      <c r="P17" s="50"/>
      <c r="Q17" s="50"/>
      <c r="R17" s="50"/>
      <c r="S17" s="50">
        <f t="shared" si="0"/>
        <v>20</v>
      </c>
      <c r="T17" s="32">
        <v>15.87</v>
      </c>
      <c r="U17" s="32">
        <f t="shared" si="1"/>
        <v>317.39999999999998</v>
      </c>
      <c r="V17" s="82"/>
    </row>
    <row r="18" spans="1:22" s="3" customFormat="1" ht="15.75" x14ac:dyDescent="0.25">
      <c r="A18" s="76"/>
      <c r="B18" s="79"/>
      <c r="C18" s="47">
        <v>15</v>
      </c>
      <c r="D18" s="59" t="s">
        <v>29</v>
      </c>
      <c r="E18" s="49" t="s">
        <v>14</v>
      </c>
      <c r="F18" s="49" t="s">
        <v>11</v>
      </c>
      <c r="G18" s="56" t="s">
        <v>7</v>
      </c>
      <c r="H18" s="49" t="s">
        <v>12</v>
      </c>
      <c r="I18" s="50"/>
      <c r="J18" s="50">
        <v>100</v>
      </c>
      <c r="K18" s="50"/>
      <c r="L18" s="50">
        <v>50</v>
      </c>
      <c r="M18" s="50">
        <v>60</v>
      </c>
      <c r="N18" s="50">
        <v>160</v>
      </c>
      <c r="O18" s="50"/>
      <c r="P18" s="50">
        <v>150</v>
      </c>
      <c r="Q18" s="50">
        <v>50</v>
      </c>
      <c r="R18" s="50">
        <v>400</v>
      </c>
      <c r="S18" s="50">
        <f t="shared" si="0"/>
        <v>970</v>
      </c>
      <c r="T18" s="32">
        <v>6.04</v>
      </c>
      <c r="U18" s="32">
        <f t="shared" si="1"/>
        <v>5858.8</v>
      </c>
      <c r="V18" s="82"/>
    </row>
    <row r="19" spans="1:22" s="3" customFormat="1" ht="15.75" x14ac:dyDescent="0.25">
      <c r="A19" s="76"/>
      <c r="B19" s="79"/>
      <c r="C19" s="47">
        <v>16</v>
      </c>
      <c r="D19" s="59" t="s">
        <v>30</v>
      </c>
      <c r="E19" s="49" t="s">
        <v>14</v>
      </c>
      <c r="F19" s="49" t="s">
        <v>11</v>
      </c>
      <c r="G19" s="56" t="s">
        <v>7</v>
      </c>
      <c r="H19" s="49" t="s">
        <v>12</v>
      </c>
      <c r="I19" s="50"/>
      <c r="J19" s="50">
        <v>6</v>
      </c>
      <c r="K19" s="50"/>
      <c r="L19" s="50"/>
      <c r="M19" s="50"/>
      <c r="N19" s="50"/>
      <c r="O19" s="50"/>
      <c r="P19" s="50"/>
      <c r="Q19" s="50"/>
      <c r="R19" s="50"/>
      <c r="S19" s="50">
        <f t="shared" si="0"/>
        <v>6</v>
      </c>
      <c r="T19" s="32">
        <v>34.46</v>
      </c>
      <c r="U19" s="32">
        <f t="shared" si="1"/>
        <v>206.76</v>
      </c>
      <c r="V19" s="82"/>
    </row>
    <row r="20" spans="1:22" s="3" customFormat="1" ht="14.45" customHeight="1" x14ac:dyDescent="0.25">
      <c r="A20" s="76"/>
      <c r="B20" s="79"/>
      <c r="C20" s="47">
        <v>17</v>
      </c>
      <c r="D20" s="59" t="s">
        <v>31</v>
      </c>
      <c r="E20" s="49" t="s">
        <v>14</v>
      </c>
      <c r="F20" s="49" t="s">
        <v>11</v>
      </c>
      <c r="G20" s="56" t="s">
        <v>7</v>
      </c>
      <c r="H20" s="49" t="s">
        <v>12</v>
      </c>
      <c r="I20" s="50"/>
      <c r="J20" s="50">
        <v>30</v>
      </c>
      <c r="K20" s="50"/>
      <c r="L20" s="50"/>
      <c r="M20" s="50"/>
      <c r="N20" s="50"/>
      <c r="O20" s="50"/>
      <c r="P20" s="50"/>
      <c r="Q20" s="50"/>
      <c r="R20" s="50"/>
      <c r="S20" s="50">
        <f t="shared" si="0"/>
        <v>30</v>
      </c>
      <c r="T20" s="32">
        <v>17.899999999999999</v>
      </c>
      <c r="U20" s="32">
        <f t="shared" si="1"/>
        <v>537</v>
      </c>
      <c r="V20" s="82"/>
    </row>
    <row r="21" spans="1:22" s="3" customFormat="1" ht="15.75" x14ac:dyDescent="0.25">
      <c r="A21" s="76"/>
      <c r="B21" s="79"/>
      <c r="C21" s="47">
        <v>18</v>
      </c>
      <c r="D21" s="59" t="s">
        <v>32</v>
      </c>
      <c r="E21" s="49" t="s">
        <v>14</v>
      </c>
      <c r="F21" s="49" t="s">
        <v>34</v>
      </c>
      <c r="G21" s="56" t="s">
        <v>33</v>
      </c>
      <c r="H21" s="49" t="s">
        <v>12</v>
      </c>
      <c r="I21" s="50"/>
      <c r="J21" s="50"/>
      <c r="K21" s="50">
        <v>20</v>
      </c>
      <c r="L21" s="50"/>
      <c r="M21" s="50"/>
      <c r="N21" s="50">
        <v>50</v>
      </c>
      <c r="O21" s="50"/>
      <c r="P21" s="50">
        <v>10</v>
      </c>
      <c r="Q21" s="50">
        <v>2</v>
      </c>
      <c r="R21" s="50"/>
      <c r="S21" s="50">
        <f t="shared" si="0"/>
        <v>82</v>
      </c>
      <c r="T21" s="32">
        <v>45.18</v>
      </c>
      <c r="U21" s="32">
        <f t="shared" si="1"/>
        <v>3704.7599999999998</v>
      </c>
      <c r="V21" s="82"/>
    </row>
    <row r="22" spans="1:22" s="3" customFormat="1" ht="31.5" x14ac:dyDescent="0.25">
      <c r="A22" s="76"/>
      <c r="B22" s="79"/>
      <c r="C22" s="47">
        <v>19</v>
      </c>
      <c r="D22" s="60" t="s">
        <v>35</v>
      </c>
      <c r="E22" s="49" t="s">
        <v>14</v>
      </c>
      <c r="F22" s="49" t="s">
        <v>26</v>
      </c>
      <c r="G22" s="56" t="s">
        <v>25</v>
      </c>
      <c r="H22" s="49" t="s">
        <v>12</v>
      </c>
      <c r="I22" s="50"/>
      <c r="J22" s="50">
        <v>20</v>
      </c>
      <c r="K22" s="50">
        <v>100</v>
      </c>
      <c r="L22" s="50">
        <v>10</v>
      </c>
      <c r="M22" s="50">
        <v>10</v>
      </c>
      <c r="N22" s="50">
        <v>50</v>
      </c>
      <c r="O22" s="50">
        <v>50</v>
      </c>
      <c r="P22" s="50">
        <v>10</v>
      </c>
      <c r="Q22" s="50">
        <v>40</v>
      </c>
      <c r="R22" s="50">
        <v>50</v>
      </c>
      <c r="S22" s="50">
        <f t="shared" si="0"/>
        <v>340</v>
      </c>
      <c r="T22" s="32">
        <v>29.68</v>
      </c>
      <c r="U22" s="32">
        <f t="shared" si="1"/>
        <v>10091.200000000001</v>
      </c>
      <c r="V22" s="82"/>
    </row>
    <row r="23" spans="1:22" s="3" customFormat="1" ht="15.75" x14ac:dyDescent="0.25">
      <c r="A23" s="76"/>
      <c r="B23" s="79"/>
      <c r="C23" s="47">
        <v>20</v>
      </c>
      <c r="D23" s="61" t="s">
        <v>36</v>
      </c>
      <c r="E23" s="49" t="s">
        <v>14</v>
      </c>
      <c r="F23" s="49" t="s">
        <v>11</v>
      </c>
      <c r="G23" s="56" t="s">
        <v>7</v>
      </c>
      <c r="H23" s="49" t="s">
        <v>12</v>
      </c>
      <c r="I23" s="50">
        <v>2500</v>
      </c>
      <c r="J23" s="50"/>
      <c r="K23" s="50"/>
      <c r="L23" s="50">
        <v>50</v>
      </c>
      <c r="M23" s="50"/>
      <c r="N23" s="50">
        <v>160</v>
      </c>
      <c r="O23" s="50"/>
      <c r="P23" s="50"/>
      <c r="Q23" s="50">
        <v>20</v>
      </c>
      <c r="R23" s="50"/>
      <c r="S23" s="50">
        <f t="shared" si="0"/>
        <v>2730</v>
      </c>
      <c r="T23" s="32">
        <v>16.260000000000002</v>
      </c>
      <c r="U23" s="32">
        <f t="shared" si="1"/>
        <v>44389.8</v>
      </c>
      <c r="V23" s="82"/>
    </row>
    <row r="24" spans="1:22" s="3" customFormat="1" ht="15.75" x14ac:dyDescent="0.25">
      <c r="A24" s="76"/>
      <c r="B24" s="79"/>
      <c r="C24" s="47">
        <v>21</v>
      </c>
      <c r="D24" s="57" t="s">
        <v>32</v>
      </c>
      <c r="E24" s="49" t="s">
        <v>14</v>
      </c>
      <c r="F24" s="49" t="s">
        <v>26</v>
      </c>
      <c r="G24" s="52" t="s">
        <v>37</v>
      </c>
      <c r="H24" s="50" t="s">
        <v>12</v>
      </c>
      <c r="I24" s="50"/>
      <c r="J24" s="50"/>
      <c r="K24" s="50"/>
      <c r="L24" s="50"/>
      <c r="M24" s="50"/>
      <c r="N24" s="50">
        <v>50</v>
      </c>
      <c r="O24" s="50"/>
      <c r="P24" s="50">
        <v>10</v>
      </c>
      <c r="Q24" s="50"/>
      <c r="R24" s="50"/>
      <c r="S24" s="50">
        <f t="shared" si="0"/>
        <v>60</v>
      </c>
      <c r="T24" s="32">
        <v>29.59</v>
      </c>
      <c r="U24" s="32">
        <f t="shared" si="1"/>
        <v>1775.4</v>
      </c>
      <c r="V24" s="82"/>
    </row>
    <row r="25" spans="1:22" s="3" customFormat="1" ht="15.75" x14ac:dyDescent="0.25">
      <c r="A25" s="76"/>
      <c r="B25" s="79"/>
      <c r="C25" s="47">
        <v>22</v>
      </c>
      <c r="D25" s="62" t="s">
        <v>38</v>
      </c>
      <c r="E25" s="49" t="s">
        <v>14</v>
      </c>
      <c r="F25" s="49" t="s">
        <v>11</v>
      </c>
      <c r="G25" s="52" t="s">
        <v>7</v>
      </c>
      <c r="H25" s="50" t="s">
        <v>12</v>
      </c>
      <c r="I25" s="50"/>
      <c r="J25" s="50">
        <v>60</v>
      </c>
      <c r="K25" s="50"/>
      <c r="L25" s="50"/>
      <c r="M25" s="50"/>
      <c r="N25" s="50"/>
      <c r="O25" s="50"/>
      <c r="P25" s="50">
        <v>2000</v>
      </c>
      <c r="Q25" s="50"/>
      <c r="R25" s="63"/>
      <c r="S25" s="50">
        <f t="shared" si="0"/>
        <v>2060</v>
      </c>
      <c r="T25" s="32">
        <v>9.68</v>
      </c>
      <c r="U25" s="32">
        <f t="shared" si="1"/>
        <v>19940.8</v>
      </c>
      <c r="V25" s="82"/>
    </row>
    <row r="26" spans="1:22" s="3" customFormat="1" ht="15.75" x14ac:dyDescent="0.25">
      <c r="A26" s="76"/>
      <c r="B26" s="79"/>
      <c r="C26" s="47">
        <v>23</v>
      </c>
      <c r="D26" s="57" t="s">
        <v>39</v>
      </c>
      <c r="E26" s="49" t="s">
        <v>14</v>
      </c>
      <c r="F26" s="49" t="s">
        <v>11</v>
      </c>
      <c r="G26" s="52" t="s">
        <v>7</v>
      </c>
      <c r="H26" s="50" t="s">
        <v>12</v>
      </c>
      <c r="I26" s="50"/>
      <c r="J26" s="50">
        <v>60</v>
      </c>
      <c r="K26" s="50"/>
      <c r="L26" s="50"/>
      <c r="M26" s="50">
        <v>20</v>
      </c>
      <c r="N26" s="50"/>
      <c r="O26" s="50"/>
      <c r="P26" s="50">
        <v>2000</v>
      </c>
      <c r="Q26" s="50"/>
      <c r="R26" s="63"/>
      <c r="S26" s="50">
        <f t="shared" si="0"/>
        <v>2080</v>
      </c>
      <c r="T26" s="32">
        <v>8.1300000000000008</v>
      </c>
      <c r="U26" s="32">
        <f t="shared" si="1"/>
        <v>16910.400000000001</v>
      </c>
      <c r="V26" s="82"/>
    </row>
    <row r="27" spans="1:22" s="3" customFormat="1" ht="15.75" x14ac:dyDescent="0.25">
      <c r="A27" s="76"/>
      <c r="B27" s="79"/>
      <c r="C27" s="47">
        <v>24</v>
      </c>
      <c r="D27" s="55" t="s">
        <v>40</v>
      </c>
      <c r="E27" s="49" t="s">
        <v>14</v>
      </c>
      <c r="F27" s="49" t="s">
        <v>41</v>
      </c>
      <c r="G27" s="52" t="s">
        <v>7</v>
      </c>
      <c r="H27" s="50" t="s">
        <v>12</v>
      </c>
      <c r="I27" s="50"/>
      <c r="J27" s="50">
        <v>30</v>
      </c>
      <c r="K27" s="50"/>
      <c r="L27" s="50"/>
      <c r="M27" s="50"/>
      <c r="N27" s="50"/>
      <c r="O27" s="50"/>
      <c r="P27" s="50">
        <v>2500</v>
      </c>
      <c r="Q27" s="50"/>
      <c r="R27" s="64"/>
      <c r="S27" s="50">
        <f t="shared" si="0"/>
        <v>2530</v>
      </c>
      <c r="T27" s="32">
        <v>7.98</v>
      </c>
      <c r="U27" s="32">
        <f t="shared" si="1"/>
        <v>20189.400000000001</v>
      </c>
      <c r="V27" s="82"/>
    </row>
    <row r="28" spans="1:22" s="3" customFormat="1" ht="15.75" x14ac:dyDescent="0.25">
      <c r="A28" s="76"/>
      <c r="B28" s="79"/>
      <c r="C28" s="47">
        <v>25</v>
      </c>
      <c r="D28" s="55" t="s">
        <v>42</v>
      </c>
      <c r="E28" s="49" t="s">
        <v>14</v>
      </c>
      <c r="F28" s="49" t="s">
        <v>11</v>
      </c>
      <c r="G28" s="56" t="s">
        <v>7</v>
      </c>
      <c r="H28" s="49" t="s">
        <v>12</v>
      </c>
      <c r="I28" s="50"/>
      <c r="J28" s="50">
        <v>30</v>
      </c>
      <c r="K28" s="50"/>
      <c r="L28" s="50"/>
      <c r="M28" s="50"/>
      <c r="N28" s="50"/>
      <c r="O28" s="50"/>
      <c r="P28" s="50">
        <v>2500</v>
      </c>
      <c r="Q28" s="50"/>
      <c r="R28" s="50"/>
      <c r="S28" s="50">
        <f t="shared" si="0"/>
        <v>2530</v>
      </c>
      <c r="T28" s="32">
        <v>12.25</v>
      </c>
      <c r="U28" s="32">
        <f t="shared" si="1"/>
        <v>30992.5</v>
      </c>
      <c r="V28" s="82"/>
    </row>
    <row r="29" spans="1:22" s="3" customFormat="1" ht="15.75" x14ac:dyDescent="0.25">
      <c r="A29" s="76"/>
      <c r="B29" s="79"/>
      <c r="C29" s="47">
        <v>26</v>
      </c>
      <c r="D29" s="55" t="s">
        <v>43</v>
      </c>
      <c r="E29" s="49" t="s">
        <v>14</v>
      </c>
      <c r="F29" s="49" t="s">
        <v>11</v>
      </c>
      <c r="G29" s="56" t="s">
        <v>7</v>
      </c>
      <c r="H29" s="49" t="s">
        <v>12</v>
      </c>
      <c r="I29" s="50"/>
      <c r="J29" s="50">
        <v>20</v>
      </c>
      <c r="K29" s="50">
        <v>5</v>
      </c>
      <c r="L29" s="50"/>
      <c r="M29" s="50"/>
      <c r="N29" s="50"/>
      <c r="O29" s="50"/>
      <c r="P29" s="50">
        <v>200</v>
      </c>
      <c r="Q29" s="50"/>
      <c r="R29" s="50">
        <v>30</v>
      </c>
      <c r="S29" s="50">
        <f t="shared" si="0"/>
        <v>255</v>
      </c>
      <c r="T29" s="32">
        <v>16.61</v>
      </c>
      <c r="U29" s="32">
        <f t="shared" si="1"/>
        <v>4235.55</v>
      </c>
      <c r="V29" s="82"/>
    </row>
    <row r="30" spans="1:22" s="3" customFormat="1" ht="15.75" x14ac:dyDescent="0.25">
      <c r="A30" s="76"/>
      <c r="B30" s="79"/>
      <c r="C30" s="47">
        <v>27</v>
      </c>
      <c r="D30" s="55" t="s">
        <v>44</v>
      </c>
      <c r="E30" s="49" t="s">
        <v>14</v>
      </c>
      <c r="F30" s="49" t="s">
        <v>34</v>
      </c>
      <c r="G30" s="56" t="s">
        <v>33</v>
      </c>
      <c r="H30" s="49" t="s">
        <v>12</v>
      </c>
      <c r="I30" s="50"/>
      <c r="J30" s="50"/>
      <c r="K30" s="50"/>
      <c r="L30" s="50">
        <v>50</v>
      </c>
      <c r="M30" s="50"/>
      <c r="N30" s="50">
        <v>100</v>
      </c>
      <c r="O30" s="50"/>
      <c r="P30" s="50">
        <v>80</v>
      </c>
      <c r="Q30" s="50">
        <v>200</v>
      </c>
      <c r="R30" s="50">
        <v>100</v>
      </c>
      <c r="S30" s="50">
        <f t="shared" si="0"/>
        <v>530</v>
      </c>
      <c r="T30" s="32">
        <v>29.01</v>
      </c>
      <c r="U30" s="32">
        <f t="shared" si="1"/>
        <v>15375.300000000001</v>
      </c>
      <c r="V30" s="82"/>
    </row>
    <row r="31" spans="1:22" s="3" customFormat="1" ht="15.75" x14ac:dyDescent="0.25">
      <c r="A31" s="77"/>
      <c r="B31" s="80"/>
      <c r="C31" s="47">
        <v>28</v>
      </c>
      <c r="D31" s="55" t="s">
        <v>45</v>
      </c>
      <c r="E31" s="49" t="s">
        <v>14</v>
      </c>
      <c r="F31" s="49" t="s">
        <v>11</v>
      </c>
      <c r="G31" s="56" t="s">
        <v>7</v>
      </c>
      <c r="H31" s="49" t="s">
        <v>12</v>
      </c>
      <c r="I31" s="50"/>
      <c r="J31" s="50"/>
      <c r="K31" s="50"/>
      <c r="L31" s="50"/>
      <c r="M31" s="50"/>
      <c r="N31" s="50">
        <v>20</v>
      </c>
      <c r="O31" s="50"/>
      <c r="P31" s="50">
        <v>6</v>
      </c>
      <c r="Q31" s="50">
        <v>60</v>
      </c>
      <c r="R31" s="50">
        <v>4</v>
      </c>
      <c r="S31" s="50">
        <f t="shared" si="0"/>
        <v>90</v>
      </c>
      <c r="T31" s="32">
        <v>40.25</v>
      </c>
      <c r="U31" s="32">
        <f t="shared" si="1"/>
        <v>3622.5</v>
      </c>
      <c r="V31" s="83"/>
    </row>
    <row r="32" spans="1:22" ht="15.75" x14ac:dyDescent="0.25">
      <c r="A32" s="7"/>
      <c r="B32" s="7"/>
      <c r="C32" s="65"/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66"/>
      <c r="O32" s="66"/>
      <c r="P32" s="66"/>
      <c r="Q32" s="66"/>
      <c r="R32" s="66"/>
      <c r="S32" s="66"/>
      <c r="T32"/>
      <c r="U32"/>
    </row>
    <row r="36" spans="20:27" ht="14.45" customHeight="1" x14ac:dyDescent="0.25"/>
    <row r="37" spans="20:27" ht="14.45" customHeight="1" x14ac:dyDescent="0.25">
      <c r="T37"/>
      <c r="U37" s="40"/>
    </row>
    <row r="38" spans="20:27" ht="14.45" customHeight="1" x14ac:dyDescent="0.25">
      <c r="T38"/>
      <c r="U38" s="40"/>
      <c r="AA38" s="39"/>
    </row>
    <row r="39" spans="20:27" ht="14.45" customHeight="1" x14ac:dyDescent="0.25">
      <c r="T39"/>
      <c r="U39" s="40"/>
      <c r="W39" s="39"/>
      <c r="AA39" s="39"/>
    </row>
  </sheetData>
  <mergeCells count="9">
    <mergeCell ref="A4:A31"/>
    <mergeCell ref="B4:B31"/>
    <mergeCell ref="V4:V31"/>
    <mergeCell ref="A1:V1"/>
    <mergeCell ref="A2:A3"/>
    <mergeCell ref="C2:C3"/>
    <mergeCell ref="D2:D3"/>
    <mergeCell ref="S2:S3"/>
    <mergeCell ref="V2:V3"/>
  </mergeCells>
  <pageMargins left="0.511811024" right="0.511811024" top="0.78740157499999996" bottom="0.78740157499999996" header="0.31496062000000002" footer="0.3149606200000000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6D7AD7-E53F-490D-83BE-1C8B606E60F0}">
  <dimension ref="A1:AA39"/>
  <sheetViews>
    <sheetView zoomScale="90" zoomScaleNormal="90" workbookViewId="0">
      <selection activeCell="C31" sqref="C31"/>
    </sheetView>
  </sheetViews>
  <sheetFormatPr defaultRowHeight="15" x14ac:dyDescent="0.25"/>
  <cols>
    <col min="1" max="1" width="6.85546875" customWidth="1"/>
    <col min="2" max="2" width="15" customWidth="1"/>
    <col min="3" max="3" width="11.28515625" customWidth="1"/>
    <col min="4" max="4" width="33.5703125" customWidth="1"/>
    <col min="5" max="5" width="8.5703125" customWidth="1"/>
    <col min="6" max="7" width="12.5703125" customWidth="1"/>
    <col min="8" max="8" width="16.28515625" customWidth="1"/>
    <col min="9" max="9" width="9.42578125" customWidth="1"/>
    <col min="10" max="10" width="9.7109375" customWidth="1"/>
    <col min="11" max="11" width="9.5703125" customWidth="1"/>
    <col min="12" max="13" width="10" customWidth="1"/>
    <col min="14" max="14" width="9.5703125" customWidth="1"/>
    <col min="16" max="16" width="11" customWidth="1"/>
    <col min="17" max="17" width="10.7109375" customWidth="1"/>
    <col min="18" max="18" width="11" customWidth="1"/>
    <col min="19" max="19" width="12.7109375" customWidth="1"/>
    <col min="20" max="20" width="13.42578125" style="33" customWidth="1"/>
    <col min="21" max="21" width="16.7109375" style="33" customWidth="1"/>
    <col min="22" max="22" width="16.7109375" bestFit="1" customWidth="1"/>
  </cols>
  <sheetData>
    <row r="1" spans="1:22" ht="51" customHeight="1" x14ac:dyDescent="0.25">
      <c r="A1" s="84" t="s">
        <v>69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5"/>
    </row>
    <row r="2" spans="1:22" ht="31.15" customHeight="1" x14ac:dyDescent="0.25">
      <c r="A2" s="86" t="s">
        <v>9</v>
      </c>
      <c r="B2" s="41" t="s">
        <v>64</v>
      </c>
      <c r="C2" s="86" t="s">
        <v>0</v>
      </c>
      <c r="D2" s="88" t="s">
        <v>2</v>
      </c>
      <c r="E2" s="42" t="s">
        <v>3</v>
      </c>
      <c r="F2" s="42" t="s">
        <v>4</v>
      </c>
      <c r="G2" s="42" t="s">
        <v>5</v>
      </c>
      <c r="H2" s="43" t="s">
        <v>6</v>
      </c>
      <c r="I2" s="5" t="s">
        <v>46</v>
      </c>
      <c r="J2" s="5" t="s">
        <v>47</v>
      </c>
      <c r="K2" s="5" t="s">
        <v>48</v>
      </c>
      <c r="L2" s="42" t="s">
        <v>49</v>
      </c>
      <c r="M2" s="42" t="s">
        <v>50</v>
      </c>
      <c r="N2" s="5" t="s">
        <v>51</v>
      </c>
      <c r="O2" s="5" t="s">
        <v>52</v>
      </c>
      <c r="P2" s="42" t="s">
        <v>53</v>
      </c>
      <c r="Q2" s="42" t="s">
        <v>54</v>
      </c>
      <c r="R2" s="42" t="s">
        <v>55</v>
      </c>
      <c r="S2" s="88" t="s">
        <v>1</v>
      </c>
      <c r="T2" s="30" t="s">
        <v>65</v>
      </c>
      <c r="U2" s="30" t="s">
        <v>66</v>
      </c>
      <c r="V2" s="90" t="s">
        <v>67</v>
      </c>
    </row>
    <row r="3" spans="1:22" ht="15.75" x14ac:dyDescent="0.25">
      <c r="A3" s="87"/>
      <c r="B3" s="44"/>
      <c r="C3" s="87"/>
      <c r="D3" s="89"/>
      <c r="E3" s="45"/>
      <c r="F3" s="45"/>
      <c r="G3" s="45"/>
      <c r="H3" s="45"/>
      <c r="I3" s="6"/>
      <c r="J3" s="6"/>
      <c r="K3" s="6"/>
      <c r="L3" s="45"/>
      <c r="M3" s="45"/>
      <c r="N3" s="6"/>
      <c r="O3" s="6"/>
      <c r="P3" s="45"/>
      <c r="Q3" s="45"/>
      <c r="R3" s="46"/>
      <c r="S3" s="89"/>
      <c r="T3" s="31"/>
      <c r="U3" s="31"/>
      <c r="V3" s="91"/>
    </row>
    <row r="4" spans="1:22" s="3" customFormat="1" ht="15.75" x14ac:dyDescent="0.25">
      <c r="A4" s="75">
        <v>1</v>
      </c>
      <c r="B4" s="78" t="s">
        <v>68</v>
      </c>
      <c r="C4" s="47">
        <v>1</v>
      </c>
      <c r="D4" s="48" t="s">
        <v>10</v>
      </c>
      <c r="E4" s="49" t="s">
        <v>14</v>
      </c>
      <c r="F4" s="49" t="s">
        <v>11</v>
      </c>
      <c r="G4" s="50" t="s">
        <v>7</v>
      </c>
      <c r="H4" s="50" t="s">
        <v>12</v>
      </c>
      <c r="I4" s="50"/>
      <c r="J4" s="50">
        <v>600</v>
      </c>
      <c r="K4" s="50"/>
      <c r="L4" s="50">
        <v>300</v>
      </c>
      <c r="M4" s="50">
        <v>130</v>
      </c>
      <c r="N4" s="50">
        <v>160</v>
      </c>
      <c r="O4" s="50"/>
      <c r="P4" s="50">
        <v>100</v>
      </c>
      <c r="Q4" s="50">
        <v>100</v>
      </c>
      <c r="R4" s="51">
        <v>150</v>
      </c>
      <c r="S4" s="50">
        <f t="shared" ref="S4:S31" si="0">SUM(I4:R4)</f>
        <v>1540</v>
      </c>
      <c r="T4" s="32">
        <v>29.53</v>
      </c>
      <c r="U4" s="32">
        <f>S4*T4</f>
        <v>45476.200000000004</v>
      </c>
      <c r="V4" s="81">
        <f>SUM(U4:U31)</f>
        <v>354471.02000000008</v>
      </c>
    </row>
    <row r="5" spans="1:22" s="3" customFormat="1" ht="15.75" x14ac:dyDescent="0.25">
      <c r="A5" s="76"/>
      <c r="B5" s="79"/>
      <c r="C5" s="47">
        <v>2</v>
      </c>
      <c r="D5" s="48" t="s">
        <v>13</v>
      </c>
      <c r="E5" s="49" t="s">
        <v>14</v>
      </c>
      <c r="F5" s="49" t="s">
        <v>11</v>
      </c>
      <c r="G5" s="52" t="s">
        <v>7</v>
      </c>
      <c r="H5" s="50" t="s">
        <v>12</v>
      </c>
      <c r="I5" s="50"/>
      <c r="J5" s="50">
        <v>30</v>
      </c>
      <c r="K5" s="50">
        <v>12</v>
      </c>
      <c r="L5" s="50">
        <v>10</v>
      </c>
      <c r="M5" s="50">
        <v>10</v>
      </c>
      <c r="N5" s="50">
        <v>10</v>
      </c>
      <c r="O5" s="50"/>
      <c r="P5" s="50">
        <v>10</v>
      </c>
      <c r="Q5" s="50">
        <v>10</v>
      </c>
      <c r="R5" s="51">
        <v>20</v>
      </c>
      <c r="S5" s="50">
        <f t="shared" si="0"/>
        <v>112</v>
      </c>
      <c r="T5" s="32">
        <v>41.12</v>
      </c>
      <c r="U5" s="32">
        <f t="shared" ref="U5:U31" si="1">S5*T5</f>
        <v>4605.4399999999996</v>
      </c>
      <c r="V5" s="82"/>
    </row>
    <row r="6" spans="1:22" s="3" customFormat="1" ht="15.75" x14ac:dyDescent="0.25">
      <c r="A6" s="76"/>
      <c r="B6" s="79"/>
      <c r="C6" s="47">
        <v>3</v>
      </c>
      <c r="D6" s="48" t="s">
        <v>15</v>
      </c>
      <c r="E6" s="49" t="s">
        <v>14</v>
      </c>
      <c r="F6" s="49" t="s">
        <v>11</v>
      </c>
      <c r="G6" s="52" t="s">
        <v>7</v>
      </c>
      <c r="H6" s="50" t="s">
        <v>12</v>
      </c>
      <c r="I6" s="50"/>
      <c r="J6" s="50">
        <v>20</v>
      </c>
      <c r="K6" s="50"/>
      <c r="L6" s="50"/>
      <c r="M6" s="50"/>
      <c r="N6" s="50"/>
      <c r="O6" s="50"/>
      <c r="P6" s="50">
        <v>10</v>
      </c>
      <c r="Q6" s="50">
        <v>10</v>
      </c>
      <c r="R6" s="50"/>
      <c r="S6" s="50">
        <f t="shared" si="0"/>
        <v>40</v>
      </c>
      <c r="T6" s="32">
        <v>40.58</v>
      </c>
      <c r="U6" s="32">
        <f t="shared" si="1"/>
        <v>1623.1999999999998</v>
      </c>
      <c r="V6" s="82"/>
    </row>
    <row r="7" spans="1:22" s="3" customFormat="1" ht="15.75" x14ac:dyDescent="0.25">
      <c r="A7" s="76"/>
      <c r="B7" s="79"/>
      <c r="C7" s="47">
        <v>4</v>
      </c>
      <c r="D7" s="48" t="s">
        <v>16</v>
      </c>
      <c r="E7" s="49" t="s">
        <v>14</v>
      </c>
      <c r="F7" s="52" t="s">
        <v>11</v>
      </c>
      <c r="G7" s="52" t="s">
        <v>7</v>
      </c>
      <c r="H7" s="50" t="s">
        <v>12</v>
      </c>
      <c r="I7" s="50"/>
      <c r="J7" s="50">
        <v>600</v>
      </c>
      <c r="K7" s="50">
        <v>5</v>
      </c>
      <c r="L7" s="50">
        <v>200</v>
      </c>
      <c r="M7" s="50">
        <v>131</v>
      </c>
      <c r="N7" s="50">
        <v>160</v>
      </c>
      <c r="O7" s="50"/>
      <c r="P7" s="50">
        <v>100</v>
      </c>
      <c r="Q7" s="50">
        <v>100</v>
      </c>
      <c r="R7" s="50">
        <v>400</v>
      </c>
      <c r="S7" s="50">
        <f t="shared" si="0"/>
        <v>1696</v>
      </c>
      <c r="T7" s="32">
        <v>10.16</v>
      </c>
      <c r="U7" s="32">
        <f t="shared" si="1"/>
        <v>17231.36</v>
      </c>
      <c r="V7" s="82"/>
    </row>
    <row r="8" spans="1:22" s="3" customFormat="1" ht="31.5" x14ac:dyDescent="0.25">
      <c r="A8" s="76"/>
      <c r="B8" s="79"/>
      <c r="C8" s="47">
        <v>5</v>
      </c>
      <c r="D8" s="53" t="s">
        <v>17</v>
      </c>
      <c r="E8" s="49" t="s">
        <v>14</v>
      </c>
      <c r="F8" s="52" t="s">
        <v>11</v>
      </c>
      <c r="G8" s="52" t="s">
        <v>7</v>
      </c>
      <c r="H8" s="50" t="s">
        <v>12</v>
      </c>
      <c r="I8" s="50"/>
      <c r="J8" s="50">
        <v>20</v>
      </c>
      <c r="K8" s="50"/>
      <c r="L8" s="54">
        <v>10</v>
      </c>
      <c r="M8" s="50">
        <v>5</v>
      </c>
      <c r="N8" s="51">
        <v>160</v>
      </c>
      <c r="O8" s="54"/>
      <c r="P8" s="54">
        <v>5</v>
      </c>
      <c r="Q8" s="54">
        <v>30</v>
      </c>
      <c r="R8" s="54">
        <v>30</v>
      </c>
      <c r="S8" s="50">
        <f t="shared" si="0"/>
        <v>260</v>
      </c>
      <c r="T8" s="32">
        <v>14.94</v>
      </c>
      <c r="U8" s="32">
        <f t="shared" si="1"/>
        <v>3884.4</v>
      </c>
      <c r="V8" s="82"/>
    </row>
    <row r="9" spans="1:22" s="3" customFormat="1" ht="15.75" x14ac:dyDescent="0.25">
      <c r="A9" s="76"/>
      <c r="B9" s="79"/>
      <c r="C9" s="47">
        <v>6</v>
      </c>
      <c r="D9" s="55" t="s">
        <v>18</v>
      </c>
      <c r="E9" s="49" t="s">
        <v>14</v>
      </c>
      <c r="F9" s="49" t="s">
        <v>11</v>
      </c>
      <c r="G9" s="56" t="s">
        <v>7</v>
      </c>
      <c r="H9" s="50" t="s">
        <v>12</v>
      </c>
      <c r="I9" s="50"/>
      <c r="J9" s="50">
        <v>600</v>
      </c>
      <c r="K9" s="50">
        <v>5</v>
      </c>
      <c r="L9" s="51"/>
      <c r="M9" s="50">
        <v>10</v>
      </c>
      <c r="N9" s="51">
        <v>160</v>
      </c>
      <c r="O9" s="51"/>
      <c r="P9" s="51">
        <v>5</v>
      </c>
      <c r="Q9" s="51">
        <v>30</v>
      </c>
      <c r="R9" s="51">
        <v>150</v>
      </c>
      <c r="S9" s="50">
        <f t="shared" si="0"/>
        <v>960</v>
      </c>
      <c r="T9" s="32">
        <v>12.83</v>
      </c>
      <c r="U9" s="32">
        <f t="shared" si="1"/>
        <v>12316.8</v>
      </c>
      <c r="V9" s="82"/>
    </row>
    <row r="10" spans="1:22" s="3" customFormat="1" ht="15.75" x14ac:dyDescent="0.25">
      <c r="A10" s="76"/>
      <c r="B10" s="79"/>
      <c r="C10" s="47">
        <v>7</v>
      </c>
      <c r="D10" s="55" t="s">
        <v>19</v>
      </c>
      <c r="E10" s="49" t="s">
        <v>14</v>
      </c>
      <c r="F10" s="49" t="s">
        <v>11</v>
      </c>
      <c r="G10" s="56" t="s">
        <v>7</v>
      </c>
      <c r="H10" s="50" t="s">
        <v>12</v>
      </c>
      <c r="I10" s="50"/>
      <c r="J10" s="50">
        <v>200</v>
      </c>
      <c r="K10" s="50">
        <v>5</v>
      </c>
      <c r="L10" s="50"/>
      <c r="M10" s="50">
        <v>20</v>
      </c>
      <c r="N10" s="51">
        <v>160</v>
      </c>
      <c r="O10" s="50"/>
      <c r="P10" s="50">
        <v>30</v>
      </c>
      <c r="Q10" s="50">
        <v>30</v>
      </c>
      <c r="R10" s="50">
        <v>100</v>
      </c>
      <c r="S10" s="50">
        <f t="shared" si="0"/>
        <v>545</v>
      </c>
      <c r="T10" s="32">
        <v>16.91</v>
      </c>
      <c r="U10" s="32">
        <f t="shared" si="1"/>
        <v>9215.9500000000007</v>
      </c>
      <c r="V10" s="82"/>
    </row>
    <row r="11" spans="1:22" s="3" customFormat="1" ht="15.75" x14ac:dyDescent="0.25">
      <c r="A11" s="76"/>
      <c r="B11" s="79"/>
      <c r="C11" s="47">
        <v>8</v>
      </c>
      <c r="D11" s="55" t="s">
        <v>20</v>
      </c>
      <c r="E11" s="49" t="s">
        <v>14</v>
      </c>
      <c r="F11" s="49" t="s">
        <v>11</v>
      </c>
      <c r="G11" s="56" t="s">
        <v>7</v>
      </c>
      <c r="H11" s="50" t="s">
        <v>12</v>
      </c>
      <c r="I11" s="50"/>
      <c r="J11" s="50">
        <v>100</v>
      </c>
      <c r="K11" s="50">
        <v>5</v>
      </c>
      <c r="L11" s="50"/>
      <c r="M11" s="50">
        <v>10</v>
      </c>
      <c r="N11" s="51">
        <v>160</v>
      </c>
      <c r="O11" s="50"/>
      <c r="P11" s="50">
        <v>20</v>
      </c>
      <c r="Q11" s="50">
        <v>30</v>
      </c>
      <c r="R11" s="50">
        <v>100</v>
      </c>
      <c r="S11" s="50">
        <f t="shared" si="0"/>
        <v>425</v>
      </c>
      <c r="T11" s="32">
        <v>12.5</v>
      </c>
      <c r="U11" s="32">
        <f t="shared" si="1"/>
        <v>5312.5</v>
      </c>
      <c r="V11" s="82"/>
    </row>
    <row r="12" spans="1:22" s="3" customFormat="1" ht="15.75" x14ac:dyDescent="0.25">
      <c r="A12" s="76"/>
      <c r="B12" s="79"/>
      <c r="C12" s="47">
        <v>9</v>
      </c>
      <c r="D12" s="55" t="s">
        <v>21</v>
      </c>
      <c r="E12" s="49" t="s">
        <v>14</v>
      </c>
      <c r="F12" s="49" t="s">
        <v>11</v>
      </c>
      <c r="G12" s="56" t="s">
        <v>7</v>
      </c>
      <c r="H12" s="50" t="s">
        <v>12</v>
      </c>
      <c r="I12" s="50"/>
      <c r="J12" s="50">
        <v>200</v>
      </c>
      <c r="K12" s="50"/>
      <c r="L12" s="50">
        <v>50</v>
      </c>
      <c r="M12" s="50">
        <v>20</v>
      </c>
      <c r="N12" s="51">
        <v>160</v>
      </c>
      <c r="O12" s="50"/>
      <c r="P12" s="50">
        <v>50</v>
      </c>
      <c r="Q12" s="50">
        <v>30</v>
      </c>
      <c r="R12" s="50">
        <v>80</v>
      </c>
      <c r="S12" s="50">
        <f t="shared" si="0"/>
        <v>590</v>
      </c>
      <c r="T12" s="32">
        <v>11.3</v>
      </c>
      <c r="U12" s="32">
        <f t="shared" si="1"/>
        <v>6667</v>
      </c>
      <c r="V12" s="82"/>
    </row>
    <row r="13" spans="1:22" s="3" customFormat="1" ht="15.75" x14ac:dyDescent="0.25">
      <c r="A13" s="76"/>
      <c r="B13" s="79"/>
      <c r="C13" s="47">
        <v>10</v>
      </c>
      <c r="D13" s="55" t="s">
        <v>22</v>
      </c>
      <c r="E13" s="49" t="s">
        <v>14</v>
      </c>
      <c r="F13" s="49" t="s">
        <v>11</v>
      </c>
      <c r="G13" s="56" t="s">
        <v>7</v>
      </c>
      <c r="H13" s="49" t="s">
        <v>12</v>
      </c>
      <c r="I13" s="50"/>
      <c r="J13" s="50">
        <v>600</v>
      </c>
      <c r="K13" s="50">
        <v>5</v>
      </c>
      <c r="L13" s="50">
        <v>200</v>
      </c>
      <c r="M13" s="50">
        <v>75</v>
      </c>
      <c r="N13" s="51">
        <v>160</v>
      </c>
      <c r="O13" s="50"/>
      <c r="P13" s="50">
        <v>200</v>
      </c>
      <c r="Q13" s="50">
        <v>150</v>
      </c>
      <c r="R13" s="50">
        <v>400</v>
      </c>
      <c r="S13" s="50">
        <f t="shared" si="0"/>
        <v>1790</v>
      </c>
      <c r="T13" s="32">
        <v>10.16</v>
      </c>
      <c r="U13" s="32">
        <f t="shared" si="1"/>
        <v>18186.400000000001</v>
      </c>
      <c r="V13" s="82"/>
    </row>
    <row r="14" spans="1:22" s="3" customFormat="1" ht="15.75" x14ac:dyDescent="0.25">
      <c r="A14" s="76"/>
      <c r="B14" s="79"/>
      <c r="C14" s="47">
        <v>11</v>
      </c>
      <c r="D14" s="57" t="s">
        <v>23</v>
      </c>
      <c r="E14" s="49" t="s">
        <v>14</v>
      </c>
      <c r="F14" s="49" t="s">
        <v>11</v>
      </c>
      <c r="G14" s="56" t="s">
        <v>7</v>
      </c>
      <c r="H14" s="50" t="s">
        <v>12</v>
      </c>
      <c r="I14" s="50"/>
      <c r="J14" s="50">
        <v>300</v>
      </c>
      <c r="K14" s="50"/>
      <c r="L14" s="50">
        <v>200</v>
      </c>
      <c r="M14" s="50"/>
      <c r="N14" s="51">
        <v>160</v>
      </c>
      <c r="O14" s="50"/>
      <c r="P14" s="50">
        <v>1000</v>
      </c>
      <c r="Q14" s="50">
        <v>100</v>
      </c>
      <c r="R14" s="50">
        <v>400</v>
      </c>
      <c r="S14" s="50">
        <f t="shared" si="0"/>
        <v>2160</v>
      </c>
      <c r="T14" s="32">
        <v>16.260000000000002</v>
      </c>
      <c r="U14" s="32">
        <f t="shared" si="1"/>
        <v>35121.600000000006</v>
      </c>
      <c r="V14" s="82"/>
    </row>
    <row r="15" spans="1:22" s="3" customFormat="1" ht="26.1" customHeight="1" x14ac:dyDescent="0.25">
      <c r="A15" s="76"/>
      <c r="B15" s="79"/>
      <c r="C15" s="47">
        <v>12</v>
      </c>
      <c r="D15" s="58" t="s">
        <v>24</v>
      </c>
      <c r="E15" s="49" t="s">
        <v>14</v>
      </c>
      <c r="F15" s="49" t="s">
        <v>26</v>
      </c>
      <c r="G15" s="56" t="s">
        <v>25</v>
      </c>
      <c r="H15" s="49" t="s">
        <v>12</v>
      </c>
      <c r="I15" s="50"/>
      <c r="J15" s="50"/>
      <c r="K15" s="50">
        <v>140</v>
      </c>
      <c r="L15" s="50"/>
      <c r="M15" s="50"/>
      <c r="N15" s="50">
        <v>100</v>
      </c>
      <c r="O15" s="50">
        <v>90</v>
      </c>
      <c r="P15" s="50">
        <v>75</v>
      </c>
      <c r="Q15" s="50">
        <v>100</v>
      </c>
      <c r="R15" s="50"/>
      <c r="S15" s="50">
        <f t="shared" si="0"/>
        <v>505</v>
      </c>
      <c r="T15" s="32">
        <v>31.32</v>
      </c>
      <c r="U15" s="32">
        <f t="shared" si="1"/>
        <v>15816.6</v>
      </c>
      <c r="V15" s="82"/>
    </row>
    <row r="16" spans="1:22" s="3" customFormat="1" ht="15.75" x14ac:dyDescent="0.25">
      <c r="A16" s="76"/>
      <c r="B16" s="79"/>
      <c r="C16" s="47">
        <v>13</v>
      </c>
      <c r="D16" s="59" t="s">
        <v>27</v>
      </c>
      <c r="E16" s="49" t="s">
        <v>14</v>
      </c>
      <c r="F16" s="49" t="s">
        <v>11</v>
      </c>
      <c r="G16" s="56" t="s">
        <v>7</v>
      </c>
      <c r="H16" s="49" t="s">
        <v>12</v>
      </c>
      <c r="I16" s="50"/>
      <c r="J16" s="50">
        <v>40</v>
      </c>
      <c r="K16" s="50"/>
      <c r="L16" s="50"/>
      <c r="M16" s="50"/>
      <c r="N16" s="50"/>
      <c r="O16" s="50"/>
      <c r="P16" s="50"/>
      <c r="Q16" s="50">
        <v>10</v>
      </c>
      <c r="R16" s="50"/>
      <c r="S16" s="50">
        <f t="shared" si="0"/>
        <v>50</v>
      </c>
      <c r="T16" s="32">
        <v>17.32</v>
      </c>
      <c r="U16" s="32">
        <f t="shared" si="1"/>
        <v>866</v>
      </c>
      <c r="V16" s="82"/>
    </row>
    <row r="17" spans="1:22" s="3" customFormat="1" ht="15.75" x14ac:dyDescent="0.25">
      <c r="A17" s="76"/>
      <c r="B17" s="79"/>
      <c r="C17" s="47">
        <v>14</v>
      </c>
      <c r="D17" s="59" t="s">
        <v>28</v>
      </c>
      <c r="E17" s="49" t="s">
        <v>14</v>
      </c>
      <c r="F17" s="49" t="s">
        <v>11</v>
      </c>
      <c r="G17" s="56" t="s">
        <v>7</v>
      </c>
      <c r="H17" s="49" t="s">
        <v>12</v>
      </c>
      <c r="I17" s="50"/>
      <c r="J17" s="50">
        <v>20</v>
      </c>
      <c r="K17" s="50"/>
      <c r="L17" s="50"/>
      <c r="M17" s="50"/>
      <c r="N17" s="50"/>
      <c r="O17" s="50"/>
      <c r="P17" s="50"/>
      <c r="Q17" s="50"/>
      <c r="R17" s="50"/>
      <c r="S17" s="50">
        <f t="shared" si="0"/>
        <v>20</v>
      </c>
      <c r="T17" s="32">
        <v>15.87</v>
      </c>
      <c r="U17" s="32">
        <f t="shared" si="1"/>
        <v>317.39999999999998</v>
      </c>
      <c r="V17" s="82"/>
    </row>
    <row r="18" spans="1:22" s="3" customFormat="1" ht="15.75" x14ac:dyDescent="0.25">
      <c r="A18" s="76"/>
      <c r="B18" s="79"/>
      <c r="C18" s="47">
        <v>15</v>
      </c>
      <c r="D18" s="59" t="s">
        <v>29</v>
      </c>
      <c r="E18" s="49" t="s">
        <v>14</v>
      </c>
      <c r="F18" s="49" t="s">
        <v>11</v>
      </c>
      <c r="G18" s="56" t="s">
        <v>7</v>
      </c>
      <c r="H18" s="49" t="s">
        <v>12</v>
      </c>
      <c r="I18" s="50"/>
      <c r="J18" s="50">
        <v>100</v>
      </c>
      <c r="K18" s="50"/>
      <c r="L18" s="50">
        <v>50</v>
      </c>
      <c r="M18" s="50">
        <v>60</v>
      </c>
      <c r="N18" s="50">
        <v>160</v>
      </c>
      <c r="O18" s="50"/>
      <c r="P18" s="50">
        <v>150</v>
      </c>
      <c r="Q18" s="50">
        <v>50</v>
      </c>
      <c r="R18" s="50">
        <v>400</v>
      </c>
      <c r="S18" s="50">
        <f t="shared" si="0"/>
        <v>970</v>
      </c>
      <c r="T18" s="32">
        <v>6.04</v>
      </c>
      <c r="U18" s="32">
        <f t="shared" si="1"/>
        <v>5858.8</v>
      </c>
      <c r="V18" s="82"/>
    </row>
    <row r="19" spans="1:22" s="3" customFormat="1" ht="15.75" x14ac:dyDescent="0.25">
      <c r="A19" s="76"/>
      <c r="B19" s="79"/>
      <c r="C19" s="47">
        <v>16</v>
      </c>
      <c r="D19" s="59" t="s">
        <v>30</v>
      </c>
      <c r="E19" s="49" t="s">
        <v>14</v>
      </c>
      <c r="F19" s="49" t="s">
        <v>11</v>
      </c>
      <c r="G19" s="56" t="s">
        <v>7</v>
      </c>
      <c r="H19" s="49" t="s">
        <v>12</v>
      </c>
      <c r="I19" s="50"/>
      <c r="J19" s="50">
        <v>6</v>
      </c>
      <c r="K19" s="50"/>
      <c r="L19" s="50"/>
      <c r="M19" s="50"/>
      <c r="N19" s="50"/>
      <c r="O19" s="50"/>
      <c r="P19" s="50"/>
      <c r="Q19" s="50"/>
      <c r="R19" s="50"/>
      <c r="S19" s="50">
        <f t="shared" si="0"/>
        <v>6</v>
      </c>
      <c r="T19" s="32">
        <v>34.46</v>
      </c>
      <c r="U19" s="32">
        <f t="shared" si="1"/>
        <v>206.76</v>
      </c>
      <c r="V19" s="82"/>
    </row>
    <row r="20" spans="1:22" s="3" customFormat="1" ht="14.45" customHeight="1" x14ac:dyDescent="0.25">
      <c r="A20" s="76"/>
      <c r="B20" s="79"/>
      <c r="C20" s="47">
        <v>17</v>
      </c>
      <c r="D20" s="59" t="s">
        <v>31</v>
      </c>
      <c r="E20" s="49" t="s">
        <v>14</v>
      </c>
      <c r="F20" s="49" t="s">
        <v>11</v>
      </c>
      <c r="G20" s="56" t="s">
        <v>7</v>
      </c>
      <c r="H20" s="49" t="s">
        <v>12</v>
      </c>
      <c r="I20" s="50"/>
      <c r="J20" s="50">
        <v>30</v>
      </c>
      <c r="K20" s="50"/>
      <c r="L20" s="50"/>
      <c r="M20" s="50"/>
      <c r="N20" s="50"/>
      <c r="O20" s="50"/>
      <c r="P20" s="50"/>
      <c r="Q20" s="50"/>
      <c r="R20" s="50"/>
      <c r="S20" s="50">
        <f t="shared" si="0"/>
        <v>30</v>
      </c>
      <c r="T20" s="32">
        <v>17.899999999999999</v>
      </c>
      <c r="U20" s="32">
        <f t="shared" si="1"/>
        <v>537</v>
      </c>
      <c r="V20" s="82"/>
    </row>
    <row r="21" spans="1:22" s="3" customFormat="1" ht="15.75" x14ac:dyDescent="0.25">
      <c r="A21" s="76"/>
      <c r="B21" s="79"/>
      <c r="C21" s="47">
        <v>18</v>
      </c>
      <c r="D21" s="59" t="s">
        <v>32</v>
      </c>
      <c r="E21" s="49" t="s">
        <v>14</v>
      </c>
      <c r="F21" s="49" t="s">
        <v>34</v>
      </c>
      <c r="G21" s="56" t="s">
        <v>33</v>
      </c>
      <c r="H21" s="49" t="s">
        <v>12</v>
      </c>
      <c r="I21" s="50"/>
      <c r="J21" s="50"/>
      <c r="K21" s="50">
        <v>20</v>
      </c>
      <c r="L21" s="50"/>
      <c r="M21" s="50"/>
      <c r="N21" s="50">
        <v>50</v>
      </c>
      <c r="O21" s="50"/>
      <c r="P21" s="50">
        <v>10</v>
      </c>
      <c r="Q21" s="50">
        <v>2</v>
      </c>
      <c r="R21" s="50"/>
      <c r="S21" s="50">
        <f t="shared" si="0"/>
        <v>82</v>
      </c>
      <c r="T21" s="32">
        <v>45.18</v>
      </c>
      <c r="U21" s="32">
        <f t="shared" si="1"/>
        <v>3704.7599999999998</v>
      </c>
      <c r="V21" s="82"/>
    </row>
    <row r="22" spans="1:22" s="3" customFormat="1" ht="31.5" x14ac:dyDescent="0.25">
      <c r="A22" s="76"/>
      <c r="B22" s="79"/>
      <c r="C22" s="47">
        <v>19</v>
      </c>
      <c r="D22" s="60" t="s">
        <v>35</v>
      </c>
      <c r="E22" s="49" t="s">
        <v>14</v>
      </c>
      <c r="F22" s="49" t="s">
        <v>26</v>
      </c>
      <c r="G22" s="56" t="s">
        <v>25</v>
      </c>
      <c r="H22" s="49" t="s">
        <v>12</v>
      </c>
      <c r="I22" s="50"/>
      <c r="J22" s="50">
        <v>20</v>
      </c>
      <c r="K22" s="50">
        <v>100</v>
      </c>
      <c r="L22" s="50">
        <v>10</v>
      </c>
      <c r="M22" s="50">
        <v>10</v>
      </c>
      <c r="N22" s="50">
        <v>50</v>
      </c>
      <c r="O22" s="50">
        <v>50</v>
      </c>
      <c r="P22" s="50">
        <v>10</v>
      </c>
      <c r="Q22" s="50">
        <v>40</v>
      </c>
      <c r="R22" s="50">
        <v>50</v>
      </c>
      <c r="S22" s="50">
        <f t="shared" si="0"/>
        <v>340</v>
      </c>
      <c r="T22" s="32">
        <v>29.68</v>
      </c>
      <c r="U22" s="32">
        <f t="shared" si="1"/>
        <v>10091.200000000001</v>
      </c>
      <c r="V22" s="82"/>
    </row>
    <row r="23" spans="1:22" s="3" customFormat="1" ht="15.75" x14ac:dyDescent="0.25">
      <c r="A23" s="76"/>
      <c r="B23" s="79"/>
      <c r="C23" s="47">
        <v>20</v>
      </c>
      <c r="D23" s="61" t="s">
        <v>36</v>
      </c>
      <c r="E23" s="49" t="s">
        <v>14</v>
      </c>
      <c r="F23" s="49" t="s">
        <v>11</v>
      </c>
      <c r="G23" s="56" t="s">
        <v>7</v>
      </c>
      <c r="H23" s="49" t="s">
        <v>12</v>
      </c>
      <c r="I23" s="50">
        <v>2500</v>
      </c>
      <c r="J23" s="50"/>
      <c r="K23" s="50"/>
      <c r="L23" s="50">
        <v>50</v>
      </c>
      <c r="M23" s="50"/>
      <c r="N23" s="50">
        <v>160</v>
      </c>
      <c r="O23" s="50"/>
      <c r="P23" s="50"/>
      <c r="Q23" s="50">
        <v>20</v>
      </c>
      <c r="R23" s="50"/>
      <c r="S23" s="50">
        <f t="shared" si="0"/>
        <v>2730</v>
      </c>
      <c r="T23" s="32">
        <v>16.260000000000002</v>
      </c>
      <c r="U23" s="32">
        <f t="shared" si="1"/>
        <v>44389.8</v>
      </c>
      <c r="V23" s="82"/>
    </row>
    <row r="24" spans="1:22" s="3" customFormat="1" ht="15.75" x14ac:dyDescent="0.25">
      <c r="A24" s="76"/>
      <c r="B24" s="79"/>
      <c r="C24" s="47">
        <v>21</v>
      </c>
      <c r="D24" s="57" t="s">
        <v>32</v>
      </c>
      <c r="E24" s="49" t="s">
        <v>14</v>
      </c>
      <c r="F24" s="49" t="s">
        <v>26</v>
      </c>
      <c r="G24" s="52" t="s">
        <v>37</v>
      </c>
      <c r="H24" s="50" t="s">
        <v>12</v>
      </c>
      <c r="I24" s="50"/>
      <c r="J24" s="50"/>
      <c r="K24" s="50"/>
      <c r="L24" s="50"/>
      <c r="M24" s="50"/>
      <c r="N24" s="50">
        <v>50</v>
      </c>
      <c r="O24" s="50"/>
      <c r="P24" s="50">
        <v>10</v>
      </c>
      <c r="Q24" s="50"/>
      <c r="R24" s="50"/>
      <c r="S24" s="50">
        <f t="shared" si="0"/>
        <v>60</v>
      </c>
      <c r="T24" s="32">
        <v>29.59</v>
      </c>
      <c r="U24" s="32">
        <f t="shared" si="1"/>
        <v>1775.4</v>
      </c>
      <c r="V24" s="82"/>
    </row>
    <row r="25" spans="1:22" s="3" customFormat="1" ht="15.75" x14ac:dyDescent="0.25">
      <c r="A25" s="76"/>
      <c r="B25" s="79"/>
      <c r="C25" s="47">
        <v>22</v>
      </c>
      <c r="D25" s="62" t="s">
        <v>38</v>
      </c>
      <c r="E25" s="49" t="s">
        <v>14</v>
      </c>
      <c r="F25" s="49" t="s">
        <v>11</v>
      </c>
      <c r="G25" s="52" t="s">
        <v>7</v>
      </c>
      <c r="H25" s="50" t="s">
        <v>12</v>
      </c>
      <c r="I25" s="50"/>
      <c r="J25" s="50">
        <v>60</v>
      </c>
      <c r="K25" s="50"/>
      <c r="L25" s="50"/>
      <c r="M25" s="50"/>
      <c r="N25" s="50"/>
      <c r="O25" s="50"/>
      <c r="P25" s="50">
        <v>2000</v>
      </c>
      <c r="Q25" s="50"/>
      <c r="R25" s="63"/>
      <c r="S25" s="50">
        <f t="shared" si="0"/>
        <v>2060</v>
      </c>
      <c r="T25" s="32">
        <v>9.68</v>
      </c>
      <c r="U25" s="32">
        <f t="shared" si="1"/>
        <v>19940.8</v>
      </c>
      <c r="V25" s="82"/>
    </row>
    <row r="26" spans="1:22" s="3" customFormat="1" ht="15.75" x14ac:dyDescent="0.25">
      <c r="A26" s="76"/>
      <c r="B26" s="79"/>
      <c r="C26" s="47">
        <v>23</v>
      </c>
      <c r="D26" s="57" t="s">
        <v>39</v>
      </c>
      <c r="E26" s="49" t="s">
        <v>14</v>
      </c>
      <c r="F26" s="49" t="s">
        <v>11</v>
      </c>
      <c r="G26" s="52" t="s">
        <v>7</v>
      </c>
      <c r="H26" s="50" t="s">
        <v>12</v>
      </c>
      <c r="I26" s="50"/>
      <c r="J26" s="50">
        <v>60</v>
      </c>
      <c r="K26" s="50"/>
      <c r="L26" s="50"/>
      <c r="M26" s="50">
        <v>20</v>
      </c>
      <c r="N26" s="50"/>
      <c r="O26" s="50"/>
      <c r="P26" s="50">
        <v>2000</v>
      </c>
      <c r="Q26" s="50"/>
      <c r="R26" s="63"/>
      <c r="S26" s="50">
        <f t="shared" si="0"/>
        <v>2080</v>
      </c>
      <c r="T26" s="32">
        <v>8.1300000000000008</v>
      </c>
      <c r="U26" s="32">
        <f t="shared" si="1"/>
        <v>16910.400000000001</v>
      </c>
      <c r="V26" s="82"/>
    </row>
    <row r="27" spans="1:22" s="3" customFormat="1" ht="15.75" x14ac:dyDescent="0.25">
      <c r="A27" s="76"/>
      <c r="B27" s="79"/>
      <c r="C27" s="47">
        <v>24</v>
      </c>
      <c r="D27" s="55" t="s">
        <v>40</v>
      </c>
      <c r="E27" s="49" t="s">
        <v>14</v>
      </c>
      <c r="F27" s="49" t="s">
        <v>41</v>
      </c>
      <c r="G27" s="52" t="s">
        <v>7</v>
      </c>
      <c r="H27" s="50" t="s">
        <v>12</v>
      </c>
      <c r="I27" s="50"/>
      <c r="J27" s="50">
        <v>30</v>
      </c>
      <c r="K27" s="50"/>
      <c r="L27" s="50"/>
      <c r="M27" s="50"/>
      <c r="N27" s="50"/>
      <c r="O27" s="50"/>
      <c r="P27" s="50">
        <v>2500</v>
      </c>
      <c r="Q27" s="50"/>
      <c r="R27" s="64"/>
      <c r="S27" s="50">
        <f t="shared" si="0"/>
        <v>2530</v>
      </c>
      <c r="T27" s="32">
        <v>7.98</v>
      </c>
      <c r="U27" s="32">
        <f t="shared" si="1"/>
        <v>20189.400000000001</v>
      </c>
      <c r="V27" s="82"/>
    </row>
    <row r="28" spans="1:22" s="3" customFormat="1" ht="15.75" x14ac:dyDescent="0.25">
      <c r="A28" s="76"/>
      <c r="B28" s="79"/>
      <c r="C28" s="47">
        <v>25</v>
      </c>
      <c r="D28" s="55" t="s">
        <v>42</v>
      </c>
      <c r="E28" s="49" t="s">
        <v>14</v>
      </c>
      <c r="F28" s="49" t="s">
        <v>11</v>
      </c>
      <c r="G28" s="56" t="s">
        <v>7</v>
      </c>
      <c r="H28" s="49" t="s">
        <v>12</v>
      </c>
      <c r="I28" s="50"/>
      <c r="J28" s="50">
        <v>30</v>
      </c>
      <c r="K28" s="50"/>
      <c r="L28" s="50"/>
      <c r="M28" s="50"/>
      <c r="N28" s="50"/>
      <c r="O28" s="50"/>
      <c r="P28" s="50">
        <v>2500</v>
      </c>
      <c r="Q28" s="50"/>
      <c r="R28" s="50"/>
      <c r="S28" s="50">
        <f t="shared" si="0"/>
        <v>2530</v>
      </c>
      <c r="T28" s="32">
        <v>12.25</v>
      </c>
      <c r="U28" s="32">
        <f t="shared" si="1"/>
        <v>30992.5</v>
      </c>
      <c r="V28" s="82"/>
    </row>
    <row r="29" spans="1:22" s="3" customFormat="1" ht="15.75" x14ac:dyDescent="0.25">
      <c r="A29" s="76"/>
      <c r="B29" s="79"/>
      <c r="C29" s="47">
        <v>26</v>
      </c>
      <c r="D29" s="55" t="s">
        <v>43</v>
      </c>
      <c r="E29" s="49" t="s">
        <v>14</v>
      </c>
      <c r="F29" s="49" t="s">
        <v>11</v>
      </c>
      <c r="G29" s="56" t="s">
        <v>7</v>
      </c>
      <c r="H29" s="49" t="s">
        <v>12</v>
      </c>
      <c r="I29" s="50"/>
      <c r="J29" s="50">
        <v>20</v>
      </c>
      <c r="K29" s="50">
        <v>5</v>
      </c>
      <c r="L29" s="50"/>
      <c r="M29" s="50"/>
      <c r="N29" s="50"/>
      <c r="O29" s="50"/>
      <c r="P29" s="50">
        <v>200</v>
      </c>
      <c r="Q29" s="50"/>
      <c r="R29" s="50">
        <v>30</v>
      </c>
      <c r="S29" s="50">
        <f t="shared" si="0"/>
        <v>255</v>
      </c>
      <c r="T29" s="32">
        <v>16.61</v>
      </c>
      <c r="U29" s="32">
        <f t="shared" si="1"/>
        <v>4235.55</v>
      </c>
      <c r="V29" s="82"/>
    </row>
    <row r="30" spans="1:22" s="3" customFormat="1" ht="15.75" x14ac:dyDescent="0.25">
      <c r="A30" s="76"/>
      <c r="B30" s="79"/>
      <c r="C30" s="47">
        <v>27</v>
      </c>
      <c r="D30" s="55" t="s">
        <v>44</v>
      </c>
      <c r="E30" s="49" t="s">
        <v>14</v>
      </c>
      <c r="F30" s="49" t="s">
        <v>34</v>
      </c>
      <c r="G30" s="56" t="s">
        <v>33</v>
      </c>
      <c r="H30" s="49" t="s">
        <v>12</v>
      </c>
      <c r="I30" s="50"/>
      <c r="J30" s="50"/>
      <c r="K30" s="50"/>
      <c r="L30" s="50">
        <v>50</v>
      </c>
      <c r="M30" s="50"/>
      <c r="N30" s="50">
        <v>100</v>
      </c>
      <c r="O30" s="50"/>
      <c r="P30" s="50">
        <v>80</v>
      </c>
      <c r="Q30" s="50">
        <v>200</v>
      </c>
      <c r="R30" s="50">
        <v>100</v>
      </c>
      <c r="S30" s="50">
        <f t="shared" si="0"/>
        <v>530</v>
      </c>
      <c r="T30" s="32">
        <v>29.01</v>
      </c>
      <c r="U30" s="32">
        <f t="shared" si="1"/>
        <v>15375.300000000001</v>
      </c>
      <c r="V30" s="82"/>
    </row>
    <row r="31" spans="1:22" s="3" customFormat="1" ht="15.75" x14ac:dyDescent="0.25">
      <c r="A31" s="77"/>
      <c r="B31" s="80"/>
      <c r="C31" s="47">
        <v>28</v>
      </c>
      <c r="D31" s="55" t="s">
        <v>45</v>
      </c>
      <c r="E31" s="49" t="s">
        <v>14</v>
      </c>
      <c r="F31" s="49" t="s">
        <v>11</v>
      </c>
      <c r="G31" s="56" t="s">
        <v>7</v>
      </c>
      <c r="H31" s="49" t="s">
        <v>12</v>
      </c>
      <c r="I31" s="50"/>
      <c r="J31" s="50"/>
      <c r="K31" s="50"/>
      <c r="L31" s="50"/>
      <c r="M31" s="50"/>
      <c r="N31" s="50">
        <v>20</v>
      </c>
      <c r="O31" s="50"/>
      <c r="P31" s="50">
        <v>6</v>
      </c>
      <c r="Q31" s="50">
        <v>60</v>
      </c>
      <c r="R31" s="50">
        <v>4</v>
      </c>
      <c r="S31" s="50">
        <f t="shared" si="0"/>
        <v>90</v>
      </c>
      <c r="T31" s="32">
        <v>40.25</v>
      </c>
      <c r="U31" s="32">
        <f t="shared" si="1"/>
        <v>3622.5</v>
      </c>
      <c r="V31" s="83"/>
    </row>
    <row r="32" spans="1:22" ht="15.75" x14ac:dyDescent="0.25">
      <c r="A32" s="7"/>
      <c r="B32" s="7"/>
      <c r="C32" s="65"/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66"/>
      <c r="O32" s="66"/>
      <c r="P32" s="66"/>
      <c r="Q32" s="66"/>
      <c r="R32" s="66"/>
      <c r="S32" s="66"/>
      <c r="T32"/>
      <c r="U32"/>
    </row>
    <row r="36" spans="20:27" ht="14.45" customHeight="1" x14ac:dyDescent="0.25"/>
    <row r="37" spans="20:27" ht="14.45" customHeight="1" x14ac:dyDescent="0.25">
      <c r="T37"/>
      <c r="U37" s="40"/>
    </row>
    <row r="38" spans="20:27" ht="14.45" customHeight="1" x14ac:dyDescent="0.25">
      <c r="T38"/>
      <c r="U38" s="40"/>
      <c r="AA38" s="39"/>
    </row>
    <row r="39" spans="20:27" ht="14.45" customHeight="1" x14ac:dyDescent="0.25">
      <c r="T39"/>
      <c r="U39" s="40"/>
      <c r="W39" s="39"/>
      <c r="AA39" s="39"/>
    </row>
  </sheetData>
  <mergeCells count="9">
    <mergeCell ref="A4:A31"/>
    <mergeCell ref="B4:B31"/>
    <mergeCell ref="V4:V31"/>
    <mergeCell ref="A1:V1"/>
    <mergeCell ref="A2:A3"/>
    <mergeCell ref="C2:C3"/>
    <mergeCell ref="D2:D3"/>
    <mergeCell ref="S2:S3"/>
    <mergeCell ref="V2:V3"/>
  </mergeCells>
  <pageMargins left="0.51181102362204722" right="0.51181102362204722" top="0.78740157480314965" bottom="0.78740157480314965" header="0.31496062992125984" footer="0.31496062992125984"/>
  <pageSetup paperSize="9" scale="4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Anexo II</vt:lpstr>
      <vt:lpstr>Planilha Ajustada</vt:lpstr>
      <vt:lpstr>Anexo da ATA ARP</vt:lpstr>
      <vt:lpstr>'Anexo II'!Area_de_impressao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Carla Giani da Rocha</dc:creator>
  <cp:lastModifiedBy>LETÍCIA-SEGECON/FPOLIS</cp:lastModifiedBy>
  <cp:lastPrinted>2025-05-26T16:15:13Z</cp:lastPrinted>
  <dcterms:created xsi:type="dcterms:W3CDTF">2017-11-06T16:56:11Z</dcterms:created>
  <dcterms:modified xsi:type="dcterms:W3CDTF">2025-05-28T16:39:09Z</dcterms:modified>
</cp:coreProperties>
</file>